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884" yWindow="5256" windowWidth="23256" windowHeight="13176" tabRatio="500"/>
  </bookViews>
  <sheets>
    <sheet name="Foglio1" sheetId="1" r:id="rId1"/>
  </sheets>
  <calcPr calcId="114210" concurrentCalc="0"/>
</workbook>
</file>

<file path=xl/calcChain.xml><?xml version="1.0" encoding="utf-8"?>
<calcChain xmlns="http://schemas.openxmlformats.org/spreadsheetml/2006/main">
  <c r="E19" i="1"/>
  <c r="E20"/>
  <c r="E21"/>
  <c r="E22"/>
  <c r="E23"/>
  <c r="E24"/>
  <c r="E25"/>
  <c r="E26"/>
  <c r="E27"/>
  <c r="E32"/>
  <c r="E33"/>
  <c r="E34"/>
  <c r="E37"/>
  <c r="E38"/>
  <c r="E39"/>
  <c r="F19"/>
  <c r="F20"/>
  <c r="F21"/>
  <c r="F22"/>
  <c r="F23"/>
  <c r="F24"/>
  <c r="F25"/>
  <c r="F26"/>
  <c r="F27"/>
  <c r="F32"/>
  <c r="F33"/>
  <c r="F34"/>
  <c r="F37"/>
  <c r="E41"/>
  <c r="F44"/>
  <c r="F45"/>
  <c r="F47"/>
  <c r="C13"/>
  <c r="C14"/>
  <c r="D13"/>
  <c r="F38"/>
  <c r="F39"/>
</calcChain>
</file>

<file path=xl/sharedStrings.xml><?xml version="1.0" encoding="utf-8"?>
<sst xmlns="http://schemas.openxmlformats.org/spreadsheetml/2006/main" count="41" uniqueCount="32">
  <si>
    <t>ATTENZIONE : COMPILARE SOLTANTO LE CELLE IN CELESTE</t>
  </si>
  <si>
    <t>DETERMINAZIONE COMPENSI PROCEDURA DI GESTIONE DELLA CRISI                         (art. 16 D.M. 202/2014)</t>
  </si>
  <si>
    <t>ORGANISMO di COMPOSIZIONE della CRISI</t>
  </si>
  <si>
    <t>OCC dell' Ordine Forense di Modena</t>
  </si>
  <si>
    <t>IMPORTO dell'ATTIVO</t>
  </si>
  <si>
    <t>IMPORTO del PASSIVO</t>
  </si>
  <si>
    <t>IMPORTO ATTRIBUITO ai CREDITORI</t>
  </si>
  <si>
    <t>COMPENSO MASSIMO</t>
  </si>
  <si>
    <t>IMPORTO del PASSIVO SUPERIORE a 1.000.000</t>
  </si>
  <si>
    <t>IMPORTO ATTRIBUITO ai CREDITO INFERIORE a 20.000</t>
  </si>
  <si>
    <t>ATTIVO</t>
  </si>
  <si>
    <t>scaglione</t>
  </si>
  <si>
    <t>aliquota minima</t>
  </si>
  <si>
    <t>aliquota massima</t>
  </si>
  <si>
    <t>MINIMO</t>
  </si>
  <si>
    <t>MASSIMO</t>
  </si>
  <si>
    <t>da</t>
  </si>
  <si>
    <t>a</t>
  </si>
  <si>
    <t>TOTALI ATTIVO</t>
  </si>
  <si>
    <t>PASSIVO</t>
  </si>
  <si>
    <t>TOTALI PASSIVO</t>
  </si>
  <si>
    <t>TOTALI AL LORDO DELLA RIDUZIONE</t>
  </si>
  <si>
    <t>TOTALI AL NETTO DELLA RIDUZIONE</t>
  </si>
  <si>
    <t>COMPENSO CONCORDATO CON O.C.C.</t>
  </si>
  <si>
    <t xml:space="preserve">COMPENSO  </t>
  </si>
  <si>
    <t>IMPOSTA SUL VALORE AGGIUNTO</t>
  </si>
  <si>
    <t>TOTALE FATTURA</t>
  </si>
  <si>
    <t>ORGANISMO DI COMPOSIZIONE DELLA CRISI DA SOVRAINDEBITAMENTO (OCC) DELL'ORDINE DEGLI AVVOCATI DI MODENA</t>
  </si>
  <si>
    <t>RIDUZIONE ex-art. 16 c. 4 PER QUALIFICA CONSUMATORE</t>
  </si>
  <si>
    <t xml:space="preserve">COMPENSO DOVUTO all'O.C.C. dal CONSUMATORE </t>
  </si>
  <si>
    <t>SPESE VIVE SOSTENUTE E DOCUMENTATE DA QUANTIFICARE ALL'ESITO DELLA PROCEDURA</t>
  </si>
  <si>
    <t>CONSUMATORE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</si>
</sst>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€_-;\-* #,##0.00\ _€_-;_-* &quot;-&quot;??\ _€_-;_-@_-"/>
  </numFmts>
  <fonts count="22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10"/>
      <name val="Tahoma"/>
      <family val="2"/>
    </font>
    <font>
      <b/>
      <i/>
      <sz val="8"/>
      <name val="Tahoma"/>
      <family val="2"/>
    </font>
    <font>
      <b/>
      <i/>
      <sz val="14"/>
      <color indexed="9"/>
      <name val="Tahoma"/>
      <family val="2"/>
    </font>
    <font>
      <b/>
      <sz val="11"/>
      <name val="Tahoma"/>
      <family val="2"/>
    </font>
    <font>
      <sz val="10"/>
      <color indexed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i/>
      <sz val="10"/>
      <name val="Tahoma"/>
      <family val="2"/>
    </font>
    <font>
      <b/>
      <sz val="11"/>
      <color indexed="18"/>
      <name val="Tahoma"/>
      <family val="2"/>
    </font>
    <font>
      <b/>
      <sz val="11"/>
      <color indexed="10"/>
      <name val="Tahoma"/>
      <family val="2"/>
    </font>
    <font>
      <sz val="11"/>
      <color indexed="10"/>
      <name val="Tahoma"/>
      <family val="2"/>
    </font>
    <font>
      <b/>
      <i/>
      <sz val="11"/>
      <color indexed="9"/>
      <name val="Tahoma"/>
      <family val="2"/>
    </font>
    <font>
      <sz val="11"/>
      <name val="Tahoma"/>
      <family val="2"/>
    </font>
    <font>
      <sz val="9"/>
      <color indexed="18"/>
      <name val="Tahoma"/>
      <family val="2"/>
    </font>
    <font>
      <sz val="9"/>
      <name val="Tahoma"/>
      <family val="2"/>
    </font>
    <font>
      <sz val="8"/>
      <name val="Calibri"/>
      <family val="2"/>
    </font>
    <font>
      <sz val="14"/>
      <color indexed="9"/>
      <name val="Tahoma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164" fontId="0" fillId="0" borderId="3" xfId="1" applyFont="1" applyBorder="1" applyAlignment="1" applyProtection="1">
      <alignment vertical="center"/>
      <protection hidden="1"/>
    </xf>
    <xf numFmtId="164" fontId="0" fillId="0" borderId="2" xfId="1" applyFont="1" applyBorder="1" applyAlignment="1" applyProtection="1">
      <alignment vertical="center"/>
      <protection hidden="1"/>
    </xf>
    <xf numFmtId="10" fontId="0" fillId="0" borderId="2" xfId="2" applyNumberFormat="1" applyFont="1" applyBorder="1" applyAlignment="1" applyProtection="1">
      <alignment horizontal="center" vertical="center"/>
      <protection hidden="1"/>
    </xf>
    <xf numFmtId="164" fontId="0" fillId="0" borderId="4" xfId="1" applyFont="1" applyBorder="1" applyAlignment="1" applyProtection="1">
      <alignment vertical="center"/>
      <protection hidden="1"/>
    </xf>
    <xf numFmtId="164" fontId="10" fillId="0" borderId="5" xfId="1" applyFont="1" applyBorder="1" applyAlignment="1" applyProtection="1">
      <alignment vertical="center"/>
      <protection hidden="1"/>
    </xf>
    <xf numFmtId="164" fontId="10" fillId="0" borderId="6" xfId="1" applyFont="1" applyBorder="1" applyAlignment="1" applyProtection="1">
      <alignment vertical="center"/>
      <protection hidden="1"/>
    </xf>
    <xf numFmtId="164" fontId="0" fillId="0" borderId="7" xfId="1" applyFont="1" applyBorder="1" applyAlignment="1" applyProtection="1">
      <alignment vertical="center"/>
      <protection hidden="1"/>
    </xf>
    <xf numFmtId="164" fontId="0" fillId="0" borderId="8" xfId="1" applyFont="1" applyBorder="1" applyAlignment="1" applyProtection="1">
      <alignment vertical="center"/>
      <protection hidden="1"/>
    </xf>
    <xf numFmtId="10" fontId="0" fillId="0" borderId="8" xfId="2" applyNumberFormat="1" applyFont="1" applyBorder="1" applyAlignment="1" applyProtection="1">
      <alignment horizontal="center" vertical="center"/>
      <protection hidden="1"/>
    </xf>
    <xf numFmtId="43" fontId="10" fillId="0" borderId="5" xfId="0" applyNumberFormat="1" applyFont="1" applyBorder="1" applyAlignment="1" applyProtection="1">
      <alignment vertical="center"/>
      <protection hidden="1"/>
    </xf>
    <xf numFmtId="43" fontId="10" fillId="0" borderId="6" xfId="0" applyNumberFormat="1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164" fontId="10" fillId="0" borderId="11" xfId="1" applyFont="1" applyBorder="1" applyAlignment="1" applyProtection="1">
      <alignment vertical="center"/>
      <protection hidden="1"/>
    </xf>
    <xf numFmtId="164" fontId="10" fillId="0" borderId="12" xfId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 wrapText="1"/>
      <protection hidden="1"/>
    </xf>
    <xf numFmtId="164" fontId="13" fillId="0" borderId="0" xfId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4" fontId="17" fillId="0" borderId="2" xfId="1" applyFont="1" applyBorder="1" applyAlignment="1" applyProtection="1">
      <alignment vertical="center"/>
      <protection hidden="1"/>
    </xf>
    <xf numFmtId="10" fontId="17" fillId="2" borderId="2" xfId="2" applyNumberFormat="1" applyFont="1" applyFill="1" applyBorder="1" applyAlignment="1" applyProtection="1">
      <alignment horizontal="center" vertical="center"/>
      <protection locked="0"/>
    </xf>
    <xf numFmtId="43" fontId="17" fillId="0" borderId="11" xfId="0" applyNumberFormat="1" applyFont="1" applyBorder="1" applyAlignment="1" applyProtection="1">
      <alignment vertical="center"/>
      <protection hidden="1"/>
    </xf>
    <xf numFmtId="43" fontId="17" fillId="0" borderId="13" xfId="0" applyNumberFormat="1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4" fontId="21" fillId="0" borderId="3" xfId="1" applyFont="1" applyBorder="1" applyAlignment="1" applyProtection="1">
      <alignment vertical="center"/>
      <protection hidden="1"/>
    </xf>
    <xf numFmtId="164" fontId="21" fillId="0" borderId="2" xfId="1" applyFont="1" applyBorder="1" applyAlignment="1" applyProtection="1">
      <alignment vertical="center"/>
      <protection hidden="1"/>
    </xf>
    <xf numFmtId="10" fontId="21" fillId="0" borderId="2" xfId="2" applyNumberFormat="1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164" fontId="0" fillId="0" borderId="2" xfId="1" applyFont="1" applyFill="1" applyBorder="1" applyAlignment="1" applyProtection="1">
      <alignment horizontal="center" vertical="center"/>
    </xf>
    <xf numFmtId="43" fontId="17" fillId="2" borderId="14" xfId="0" applyNumberFormat="1" applyFont="1" applyFill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36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7" fillId="0" borderId="2" xfId="0" applyFont="1" applyFill="1" applyBorder="1" applyAlignment="1" applyProtection="1">
      <alignment vertical="center"/>
      <protection hidden="1"/>
    </xf>
    <xf numFmtId="0" fontId="18" fillId="0" borderId="2" xfId="0" applyFont="1" applyBorder="1" applyAlignment="1" applyProtection="1">
      <alignment vertical="center"/>
      <protection hidden="1"/>
    </xf>
    <xf numFmtId="0" fontId="12" fillId="0" borderId="16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28" xfId="0" applyFont="1" applyBorder="1" applyAlignment="1" applyProtection="1">
      <alignment vertical="center"/>
      <protection hidden="1"/>
    </xf>
    <xf numFmtId="164" fontId="12" fillId="0" borderId="29" xfId="1" applyFont="1" applyFill="1" applyBorder="1" applyAlignment="1" applyProtection="1">
      <alignment vertical="center"/>
    </xf>
    <xf numFmtId="164" fontId="12" fillId="0" borderId="30" xfId="1" applyFont="1" applyFill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  <protection hidden="1"/>
    </xf>
    <xf numFmtId="0" fontId="15" fillId="6" borderId="31" xfId="0" applyFont="1" applyFill="1" applyBorder="1" applyAlignment="1" applyProtection="1">
      <alignment horizontal="center" vertical="center"/>
      <protection hidden="1"/>
    </xf>
    <xf numFmtId="0" fontId="15" fillId="6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5" borderId="32" xfId="0" applyFont="1" applyFill="1" applyBorder="1" applyAlignment="1" applyProtection="1">
      <alignment horizontal="left" vertical="center"/>
      <protection hidden="1"/>
    </xf>
    <xf numFmtId="0" fontId="17" fillId="5" borderId="33" xfId="0" applyFont="1" applyFill="1" applyBorder="1" applyAlignment="1" applyProtection="1">
      <alignment horizontal="left" vertical="center"/>
      <protection hidden="1"/>
    </xf>
    <xf numFmtId="0" fontId="17" fillId="5" borderId="34" xfId="0" applyFont="1" applyFill="1" applyBorder="1" applyAlignment="1" applyProtection="1">
      <alignment horizontal="left" vertical="center"/>
      <protection hidden="1"/>
    </xf>
    <xf numFmtId="164" fontId="7" fillId="2" borderId="2" xfId="1" applyFont="1" applyFill="1" applyBorder="1" applyAlignment="1" applyProtection="1">
      <alignment horizontal="center" vertical="center"/>
      <protection locked="0"/>
    </xf>
    <xf numFmtId="164" fontId="7" fillId="2" borderId="4" xfId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164" fontId="2" fillId="0" borderId="22" xfId="1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vertical="center"/>
      <protection hidden="1"/>
    </xf>
    <xf numFmtId="0" fontId="0" fillId="5" borderId="2" xfId="0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 wrapText="1"/>
      <protection hidden="1"/>
    </xf>
    <xf numFmtId="0" fontId="6" fillId="0" borderId="18" xfId="0" applyFont="1" applyBorder="1" applyAlignment="1" applyProtection="1">
      <alignment vertic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alignment vertical="center"/>
      <protection hidden="1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0" fillId="4" borderId="0" xfId="0" applyFont="1" applyFill="1" applyAlignment="1" applyProtection="1">
      <alignment horizontal="center" vertical="center" wrapText="1"/>
      <protection hidden="1"/>
    </xf>
    <xf numFmtId="164" fontId="7" fillId="2" borderId="9" xfId="1" applyFont="1" applyFill="1" applyBorder="1" applyAlignment="1" applyProtection="1">
      <alignment horizontal="center" vertical="center"/>
      <protection locked="0"/>
    </xf>
    <xf numFmtId="164" fontId="7" fillId="2" borderId="10" xfId="1" applyFont="1" applyFill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F20" sqref="F20"/>
    </sheetView>
  </sheetViews>
  <sheetFormatPr defaultColWidth="11.19921875" defaultRowHeight="15.6"/>
  <cols>
    <col min="1" max="1" width="14.296875" bestFit="1" customWidth="1"/>
    <col min="2" max="2" width="24.296875" customWidth="1"/>
    <col min="3" max="3" width="13.5" bestFit="1" customWidth="1"/>
    <col min="4" max="4" width="14.5" customWidth="1"/>
    <col min="5" max="5" width="12.3984375" customWidth="1"/>
    <col min="6" max="6" width="12.59765625" bestFit="1" customWidth="1"/>
  </cols>
  <sheetData>
    <row r="1" spans="1:6">
      <c r="A1" s="94" t="s">
        <v>0</v>
      </c>
      <c r="B1" s="95"/>
      <c r="C1" s="95"/>
      <c r="D1" s="95"/>
      <c r="E1" s="95"/>
      <c r="F1" s="95"/>
    </row>
    <row r="2" spans="1:6" ht="11.4" customHeight="1">
      <c r="A2" s="1"/>
      <c r="B2" s="1"/>
      <c r="C2" s="1"/>
      <c r="D2" s="1"/>
      <c r="E2" s="1"/>
      <c r="F2" s="2"/>
    </row>
    <row r="3" spans="1:6" ht="43.2" customHeight="1">
      <c r="A3" s="101" t="s">
        <v>27</v>
      </c>
      <c r="B3" s="101"/>
      <c r="C3" s="101"/>
      <c r="D3" s="101"/>
      <c r="E3" s="101"/>
      <c r="F3" s="101"/>
    </row>
    <row r="4" spans="1:6" ht="39.6" customHeight="1">
      <c r="A4" s="96" t="s">
        <v>1</v>
      </c>
      <c r="B4" s="96"/>
      <c r="C4" s="96"/>
      <c r="D4" s="96"/>
      <c r="E4" s="96"/>
      <c r="F4" s="96"/>
    </row>
    <row r="5" spans="1:6" ht="11.4" customHeight="1" thickBot="1">
      <c r="A5" s="1"/>
      <c r="B5" s="1"/>
      <c r="C5" s="1"/>
      <c r="D5" s="1"/>
      <c r="E5" s="1"/>
      <c r="F5" s="1"/>
    </row>
    <row r="6" spans="1:6">
      <c r="A6" s="97" t="s">
        <v>31</v>
      </c>
      <c r="B6" s="98"/>
      <c r="C6" s="99"/>
      <c r="D6" s="99"/>
      <c r="E6" s="99"/>
      <c r="F6" s="100"/>
    </row>
    <row r="7" spans="1:6" ht="16.2" thickBot="1">
      <c r="A7" s="88" t="s">
        <v>2</v>
      </c>
      <c r="B7" s="89"/>
      <c r="C7" s="90" t="s">
        <v>3</v>
      </c>
      <c r="D7" s="90"/>
      <c r="E7" s="90"/>
      <c r="F7" s="91"/>
    </row>
    <row r="8" spans="1:6" ht="9" customHeight="1" thickBot="1">
      <c r="A8" s="1"/>
      <c r="B8" s="1"/>
      <c r="C8" s="1"/>
      <c r="D8" s="1"/>
      <c r="E8" s="1"/>
      <c r="F8" s="1"/>
    </row>
    <row r="9" spans="1:6">
      <c r="A9" s="92" t="s">
        <v>4</v>
      </c>
      <c r="B9" s="93"/>
      <c r="C9" s="102"/>
      <c r="D9" s="102"/>
      <c r="E9" s="102"/>
      <c r="F9" s="103"/>
    </row>
    <row r="10" spans="1:6">
      <c r="A10" s="68" t="s">
        <v>5</v>
      </c>
      <c r="B10" s="69"/>
      <c r="C10" s="64"/>
      <c r="D10" s="64"/>
      <c r="E10" s="64"/>
      <c r="F10" s="65"/>
    </row>
    <row r="11" spans="1:6">
      <c r="A11" s="68" t="s">
        <v>6</v>
      </c>
      <c r="B11" s="69"/>
      <c r="C11" s="64"/>
      <c r="D11" s="64"/>
      <c r="E11" s="64"/>
      <c r="F11" s="65"/>
    </row>
    <row r="12" spans="1:6">
      <c r="A12" s="3"/>
      <c r="B12" s="4"/>
      <c r="C12" s="66" t="s">
        <v>7</v>
      </c>
      <c r="D12" s="66"/>
      <c r="E12" s="66"/>
      <c r="F12" s="67"/>
    </row>
    <row r="13" spans="1:6">
      <c r="A13" s="68" t="s">
        <v>8</v>
      </c>
      <c r="B13" s="69"/>
      <c r="C13" s="5" t="str">
        <f>IF(C10&gt;1000000,"SI","NO")</f>
        <v>NO</v>
      </c>
      <c r="D13" s="70" t="str">
        <f>IF(C14="NO",IF(C13="SI",C11*0.05,C11*0.1), "LIMITE MASSIMO NON SI APPLICA")</f>
        <v>LIMITE MASSIMO NON SI APPLICA</v>
      </c>
      <c r="E13" s="71"/>
      <c r="F13" s="72"/>
    </row>
    <row r="14" spans="1:6" ht="29.4" customHeight="1" thickBot="1">
      <c r="A14" s="78" t="s">
        <v>9</v>
      </c>
      <c r="B14" s="79"/>
      <c r="C14" s="34" t="str">
        <f>IF(C11&lt;20000,"SI","NO")</f>
        <v>SI</v>
      </c>
      <c r="D14" s="73"/>
      <c r="E14" s="74"/>
      <c r="F14" s="75"/>
    </row>
    <row r="15" spans="1:6" ht="10.8" customHeight="1" thickBot="1">
      <c r="A15" s="1"/>
      <c r="B15" s="1"/>
      <c r="C15" s="1"/>
      <c r="D15" s="1"/>
      <c r="E15" s="1"/>
      <c r="F15" s="1"/>
    </row>
    <row r="16" spans="1:6">
      <c r="A16" s="80" t="s">
        <v>10</v>
      </c>
      <c r="B16" s="81"/>
      <c r="C16" s="81"/>
      <c r="D16" s="81"/>
      <c r="E16" s="81"/>
      <c r="F16" s="82"/>
    </row>
    <row r="17" spans="1:6">
      <c r="A17" s="40" t="s">
        <v>11</v>
      </c>
      <c r="B17" s="38"/>
      <c r="C17" s="38" t="s">
        <v>12</v>
      </c>
      <c r="D17" s="38" t="s">
        <v>13</v>
      </c>
      <c r="E17" s="38" t="s">
        <v>14</v>
      </c>
      <c r="F17" s="39" t="s">
        <v>15</v>
      </c>
    </row>
    <row r="18" spans="1:6">
      <c r="A18" s="6" t="s">
        <v>16</v>
      </c>
      <c r="B18" s="7" t="s">
        <v>17</v>
      </c>
      <c r="C18" s="38"/>
      <c r="D18" s="38"/>
      <c r="E18" s="38"/>
      <c r="F18" s="39"/>
    </row>
    <row r="19" spans="1:6" ht="13.8" customHeight="1">
      <c r="A19" s="31">
        <v>0</v>
      </c>
      <c r="B19" s="32">
        <v>16227.08</v>
      </c>
      <c r="C19" s="33">
        <v>0.12</v>
      </c>
      <c r="D19" s="33">
        <v>0.14000000000000001</v>
      </c>
      <c r="E19" s="32">
        <f>IF(C9&gt;B19,(B19*C19),(C9*C19))</f>
        <v>0</v>
      </c>
      <c r="F19" s="32">
        <f>IF($C$9&gt;A19,IF($C$9&gt;B19,((B19-A19)*D19),(($C$9-A19)*D19)),0)</f>
        <v>0</v>
      </c>
    </row>
    <row r="20" spans="1:6" ht="13.8" customHeight="1">
      <c r="A20" s="31">
        <v>16227.09</v>
      </c>
      <c r="B20" s="32">
        <v>24340.62</v>
      </c>
      <c r="C20" s="33">
        <v>0.1</v>
      </c>
      <c r="D20" s="33">
        <v>0.12</v>
      </c>
      <c r="E20" s="32">
        <f>IF($C$9&gt;A20,IF($C$9&gt;B20,((B20-A20)*C20),(($C$9-A20)*C20)),0)</f>
        <v>0</v>
      </c>
      <c r="F20" s="32">
        <f>IF($C$9&gt;A20,IF($C$9&gt;B20,((B20-A20)*D20),(($C$9-A20)*D20)),0)</f>
        <v>0</v>
      </c>
    </row>
    <row r="21" spans="1:6" ht="13.8" customHeight="1">
      <c r="A21" s="31">
        <v>24340.629999999997</v>
      </c>
      <c r="B21" s="32">
        <v>40567.68</v>
      </c>
      <c r="C21" s="33">
        <v>8.5000000000000006E-2</v>
      </c>
      <c r="D21" s="33">
        <v>9.5000000000000001E-2</v>
      </c>
      <c r="E21" s="32">
        <f t="shared" ref="E21:E26" si="0">IF($C$9&gt;A21,IF($C$9&gt;B21,((B21-A21)*C21),(($C$9-A21)*C21)),0)</f>
        <v>0</v>
      </c>
      <c r="F21" s="32">
        <f t="shared" ref="F21:F26" si="1">IF($C$9&gt;A21,IF($C$9&gt;B21,((B21-A21)*D21),(($C$9-A21)*D21)),0)</f>
        <v>0</v>
      </c>
    </row>
    <row r="22" spans="1:6" ht="13.8" customHeight="1">
      <c r="A22" s="31">
        <v>40567.69</v>
      </c>
      <c r="B22" s="32">
        <v>81135.38</v>
      </c>
      <c r="C22" s="33">
        <v>7.0000000000000007E-2</v>
      </c>
      <c r="D22" s="33">
        <v>0.08</v>
      </c>
      <c r="E22" s="32">
        <f t="shared" si="0"/>
        <v>0</v>
      </c>
      <c r="F22" s="32">
        <f t="shared" si="1"/>
        <v>0</v>
      </c>
    </row>
    <row r="23" spans="1:6" ht="13.8" customHeight="1">
      <c r="A23" s="31">
        <v>81135.39</v>
      </c>
      <c r="B23" s="32">
        <v>405676.89</v>
      </c>
      <c r="C23" s="33">
        <v>5.5E-2</v>
      </c>
      <c r="D23" s="33">
        <v>6.5000000000000002E-2</v>
      </c>
      <c r="E23" s="32">
        <f t="shared" si="0"/>
        <v>0</v>
      </c>
      <c r="F23" s="32">
        <f t="shared" si="1"/>
        <v>0</v>
      </c>
    </row>
    <row r="24" spans="1:6" ht="13.8" customHeight="1">
      <c r="A24" s="31">
        <v>405676.9</v>
      </c>
      <c r="B24" s="32">
        <v>811353.79</v>
      </c>
      <c r="C24" s="33">
        <v>0.04</v>
      </c>
      <c r="D24" s="33">
        <v>0.05</v>
      </c>
      <c r="E24" s="32">
        <f t="shared" si="0"/>
        <v>0</v>
      </c>
      <c r="F24" s="32">
        <f t="shared" si="1"/>
        <v>0</v>
      </c>
    </row>
    <row r="25" spans="1:6" ht="13.8" customHeight="1">
      <c r="A25" s="31">
        <v>811353.8</v>
      </c>
      <c r="B25" s="32">
        <v>2434061.37</v>
      </c>
      <c r="C25" s="33">
        <v>8.9999999999999993E-3</v>
      </c>
      <c r="D25" s="33">
        <v>1.7999999999999999E-2</v>
      </c>
      <c r="E25" s="32">
        <f>IF($C$9&gt;A25,IF($C$9&gt;B25,((B25-A25)*C25),(($C$9-A25)*C25)),0)</f>
        <v>0</v>
      </c>
      <c r="F25" s="32">
        <f t="shared" si="1"/>
        <v>0</v>
      </c>
    </row>
    <row r="26" spans="1:6" ht="13.8" customHeight="1">
      <c r="A26" s="31">
        <v>2434061.38</v>
      </c>
      <c r="B26" s="32">
        <v>9999999999</v>
      </c>
      <c r="C26" s="33">
        <v>4.4999999999999997E-3</v>
      </c>
      <c r="D26" s="33">
        <v>8.9999999999999993E-3</v>
      </c>
      <c r="E26" s="32">
        <f t="shared" si="0"/>
        <v>0</v>
      </c>
      <c r="F26" s="32">
        <f t="shared" si="1"/>
        <v>0</v>
      </c>
    </row>
    <row r="27" spans="1:6" ht="16.2" thickBot="1">
      <c r="A27" s="83" t="s">
        <v>18</v>
      </c>
      <c r="B27" s="84"/>
      <c r="C27" s="84"/>
      <c r="D27" s="84"/>
      <c r="E27" s="12">
        <f>SUM(E19:E26)</f>
        <v>0</v>
      </c>
      <c r="F27" s="13">
        <f>SUM(F19:F26)</f>
        <v>0</v>
      </c>
    </row>
    <row r="28" spans="1:6" ht="12" customHeight="1" thickBot="1">
      <c r="A28" s="1"/>
      <c r="B28" s="1"/>
      <c r="C28" s="1"/>
      <c r="D28" s="1"/>
      <c r="E28" s="1"/>
      <c r="F28" s="1"/>
    </row>
    <row r="29" spans="1:6">
      <c r="A29" s="85" t="s">
        <v>19</v>
      </c>
      <c r="B29" s="86"/>
      <c r="C29" s="86"/>
      <c r="D29" s="86"/>
      <c r="E29" s="86"/>
      <c r="F29" s="87"/>
    </row>
    <row r="30" spans="1:6">
      <c r="A30" s="40" t="s">
        <v>11</v>
      </c>
      <c r="B30" s="38"/>
      <c r="C30" s="38" t="s">
        <v>12</v>
      </c>
      <c r="D30" s="38" t="s">
        <v>13</v>
      </c>
      <c r="E30" s="38" t="s">
        <v>14</v>
      </c>
      <c r="F30" s="39" t="s">
        <v>15</v>
      </c>
    </row>
    <row r="31" spans="1:6">
      <c r="A31" s="6" t="s">
        <v>16</v>
      </c>
      <c r="B31" s="7" t="s">
        <v>17</v>
      </c>
      <c r="C31" s="38"/>
      <c r="D31" s="38"/>
      <c r="E31" s="38"/>
      <c r="F31" s="39"/>
    </row>
    <row r="32" spans="1:6">
      <c r="A32" s="8">
        <v>0</v>
      </c>
      <c r="B32" s="9">
        <v>81131.38</v>
      </c>
      <c r="C32" s="10">
        <v>1.9E-3</v>
      </c>
      <c r="D32" s="10">
        <v>9.4000000000000004E-3</v>
      </c>
      <c r="E32" s="9">
        <f>IF($C$10&gt;A32,IF($C$10&gt;B32,((B32-A32)*C32),(($C$10-A32)*C32)),0)</f>
        <v>0</v>
      </c>
      <c r="F32" s="9">
        <f>IF($C$10&gt;A32,IF($C$10&gt;B32,((B32-A32)*D32),(($C$10-A32)*D32)),0)</f>
        <v>0</v>
      </c>
    </row>
    <row r="33" spans="1:6">
      <c r="A33" s="14">
        <v>81131.39</v>
      </c>
      <c r="B33" s="15">
        <v>9999999999</v>
      </c>
      <c r="C33" s="16">
        <v>5.9999999999999995E-4</v>
      </c>
      <c r="D33" s="16">
        <v>4.5999999999999999E-3</v>
      </c>
      <c r="E33" s="9">
        <f>IF($C$10&gt;A33,IF($C$10&gt;B33,((B33-A33)*C33),(($C$10-A33)*C33)),0)</f>
        <v>0</v>
      </c>
      <c r="F33" s="9">
        <f>IF($C$10&gt;A33,IF($C$10&gt;B33,((B33-A33)*D33),(($C$10-A33)*D33)),0)</f>
        <v>0</v>
      </c>
    </row>
    <row r="34" spans="1:6" ht="16.2" thickBot="1">
      <c r="A34" s="41" t="s">
        <v>20</v>
      </c>
      <c r="B34" s="42"/>
      <c r="C34" s="42"/>
      <c r="D34" s="43"/>
      <c r="E34" s="17">
        <f>E32+E33</f>
        <v>0</v>
      </c>
      <c r="F34" s="18">
        <f>F32+F33</f>
        <v>0</v>
      </c>
    </row>
    <row r="35" spans="1:6" ht="9.6" customHeight="1" thickBot="1">
      <c r="A35" s="1"/>
      <c r="B35" s="1"/>
      <c r="C35" s="1"/>
      <c r="D35" s="1"/>
      <c r="E35" s="1"/>
      <c r="F35" s="1"/>
    </row>
    <row r="36" spans="1:6">
      <c r="A36" s="44"/>
      <c r="B36" s="45"/>
      <c r="C36" s="45"/>
      <c r="D36" s="46"/>
      <c r="E36" s="19" t="s">
        <v>14</v>
      </c>
      <c r="F36" s="20" t="s">
        <v>15</v>
      </c>
    </row>
    <row r="37" spans="1:6">
      <c r="A37" s="47" t="s">
        <v>21</v>
      </c>
      <c r="B37" s="48"/>
      <c r="C37" s="48"/>
      <c r="D37" s="48"/>
      <c r="E37" s="9">
        <f>E27+E34</f>
        <v>0</v>
      </c>
      <c r="F37" s="11">
        <f>F27+F34</f>
        <v>0</v>
      </c>
    </row>
    <row r="38" spans="1:6">
      <c r="A38" s="76" t="s">
        <v>28</v>
      </c>
      <c r="B38" s="77"/>
      <c r="C38" s="77"/>
      <c r="D38" s="35">
        <v>25</v>
      </c>
      <c r="E38" s="9">
        <f>-E37*0.25</f>
        <v>0</v>
      </c>
      <c r="F38" s="9">
        <f>-F37*0.25</f>
        <v>0</v>
      </c>
    </row>
    <row r="39" spans="1:6" ht="16.2" thickBot="1">
      <c r="A39" s="41" t="s">
        <v>22</v>
      </c>
      <c r="B39" s="42"/>
      <c r="C39" s="42"/>
      <c r="D39" s="43"/>
      <c r="E39" s="21">
        <f>E37+E38</f>
        <v>0</v>
      </c>
      <c r="F39" s="22">
        <f>F37+F38</f>
        <v>0</v>
      </c>
    </row>
    <row r="40" spans="1:6" ht="9" customHeight="1" thickBot="1">
      <c r="A40" s="37"/>
      <c r="B40" s="37"/>
      <c r="C40" s="37"/>
      <c r="D40" s="37"/>
      <c r="E40" s="37"/>
      <c r="F40" s="37"/>
    </row>
    <row r="41" spans="1:6" ht="16.2" thickBot="1">
      <c r="A41" s="51" t="s">
        <v>23</v>
      </c>
      <c r="B41" s="52"/>
      <c r="C41" s="52"/>
      <c r="D41" s="53"/>
      <c r="E41" s="54">
        <f>E39</f>
        <v>0</v>
      </c>
      <c r="F41" s="55"/>
    </row>
    <row r="42" spans="1:6" ht="7.8" customHeight="1">
      <c r="A42" s="23"/>
      <c r="B42" s="23"/>
      <c r="C42" s="23"/>
      <c r="D42" s="23"/>
      <c r="E42" s="24"/>
      <c r="F42" s="25"/>
    </row>
    <row r="43" spans="1:6">
      <c r="A43" s="57" t="s">
        <v>29</v>
      </c>
      <c r="B43" s="58"/>
      <c r="C43" s="58"/>
      <c r="D43" s="58"/>
      <c r="E43" s="59"/>
      <c r="F43" s="60"/>
    </row>
    <row r="44" spans="1:6">
      <c r="A44" s="56" t="s">
        <v>24</v>
      </c>
      <c r="B44" s="56"/>
      <c r="C44" s="56"/>
      <c r="D44" s="56"/>
      <c r="E44" s="50"/>
      <c r="F44" s="26">
        <f>E41</f>
        <v>0</v>
      </c>
    </row>
    <row r="45" spans="1:6" ht="16.2" thickBot="1">
      <c r="A45" s="56" t="s">
        <v>25</v>
      </c>
      <c r="B45" s="56"/>
      <c r="C45" s="56"/>
      <c r="D45" s="50"/>
      <c r="E45" s="27">
        <v>0.22</v>
      </c>
      <c r="F45" s="28">
        <f>F44*E45</f>
        <v>0</v>
      </c>
    </row>
    <row r="46" spans="1:6" ht="16.2" thickBot="1">
      <c r="A46" s="61" t="s">
        <v>30</v>
      </c>
      <c r="B46" s="62"/>
      <c r="C46" s="62"/>
      <c r="D46" s="62"/>
      <c r="E46" s="63"/>
      <c r="F46" s="36"/>
    </row>
    <row r="47" spans="1:6" ht="16.2" thickBot="1">
      <c r="A47" s="49" t="s">
        <v>26</v>
      </c>
      <c r="B47" s="49"/>
      <c r="C47" s="49"/>
      <c r="D47" s="49"/>
      <c r="E47" s="50"/>
      <c r="F47" s="29">
        <f>F44+F45+F46</f>
        <v>0</v>
      </c>
    </row>
    <row r="48" spans="1:6" ht="16.2" thickTop="1">
      <c r="A48" s="30"/>
      <c r="B48" s="30"/>
      <c r="C48" s="30"/>
      <c r="D48" s="30"/>
      <c r="E48" s="30"/>
      <c r="F48" s="30"/>
    </row>
  </sheetData>
  <sheetProtection password="ECE3" sheet="1"/>
  <mergeCells count="43">
    <mergeCell ref="A7:B7"/>
    <mergeCell ref="C7:F7"/>
    <mergeCell ref="A9:B9"/>
    <mergeCell ref="A1:F1"/>
    <mergeCell ref="A4:F4"/>
    <mergeCell ref="A6:B6"/>
    <mergeCell ref="C6:F6"/>
    <mergeCell ref="A3:F3"/>
    <mergeCell ref="C9:F9"/>
    <mergeCell ref="A38:C38"/>
    <mergeCell ref="E17:E18"/>
    <mergeCell ref="A14:B14"/>
    <mergeCell ref="A16:F16"/>
    <mergeCell ref="F17:F18"/>
    <mergeCell ref="A27:D27"/>
    <mergeCell ref="A29:F29"/>
    <mergeCell ref="C11:F11"/>
    <mergeCell ref="C12:F12"/>
    <mergeCell ref="A13:B13"/>
    <mergeCell ref="D13:F14"/>
    <mergeCell ref="A10:B10"/>
    <mergeCell ref="C10:F10"/>
    <mergeCell ref="A11:B11"/>
    <mergeCell ref="A17:B17"/>
    <mergeCell ref="C17:C18"/>
    <mergeCell ref="D17:D18"/>
    <mergeCell ref="A47:E47"/>
    <mergeCell ref="A41:D41"/>
    <mergeCell ref="E41:F41"/>
    <mergeCell ref="A45:D45"/>
    <mergeCell ref="A43:F43"/>
    <mergeCell ref="A44:E44"/>
    <mergeCell ref="A46:E46"/>
    <mergeCell ref="A40:F40"/>
    <mergeCell ref="C30:C31"/>
    <mergeCell ref="D30:D31"/>
    <mergeCell ref="E30:E31"/>
    <mergeCell ref="F30:F31"/>
    <mergeCell ref="A30:B30"/>
    <mergeCell ref="A39:D39"/>
    <mergeCell ref="A34:D34"/>
    <mergeCell ref="A36:D36"/>
    <mergeCell ref="A37:D37"/>
  </mergeCells>
  <phoneticPr fontId="19" type="noConversion"/>
  <dataValidations count="1">
    <dataValidation type="whole" errorStyle="warning" allowBlank="1" showInputMessage="1" showErrorMessage="1" errorTitle="RIDUZIONE ex-articolo 16 comma 4" error="valore minimo 15 - valore massimo 40_x000a_" sqref="D38">
      <formula1>15</formula1>
      <formula2>40</formula2>
    </dataValidation>
  </dataValidations>
  <pageMargins left="0.24" right="0.2" top="0.76" bottom="0.31" header="0.3" footer="0.3"/>
  <pageSetup paperSize="9" orientation="portrait" r:id="rId1"/>
  <ignoredErrors>
    <ignoredError sqref="E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PC02</cp:lastModifiedBy>
  <cp:lastPrinted>2019-10-15T12:36:15Z</cp:lastPrinted>
  <dcterms:created xsi:type="dcterms:W3CDTF">2019-06-14T09:54:42Z</dcterms:created>
  <dcterms:modified xsi:type="dcterms:W3CDTF">2019-10-17T07:32:22Z</dcterms:modified>
</cp:coreProperties>
</file>