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i\Documenti excel\"/>
    </mc:Choice>
  </mc:AlternateContent>
  <xr:revisionPtr revIDLastSave="0" documentId="13_ncr:1_{F206E0B9-3BBC-43D0-89B6-E5696C6661ED}" xr6:coauthVersionLast="47" xr6:coauthVersionMax="47" xr10:uidLastSave="{00000000-0000-0000-0000-000000000000}"/>
  <bookViews>
    <workbookView xWindow="-108" yWindow="-108" windowWidth="23256" windowHeight="12576" xr2:uid="{DCDB0B99-0C54-4F6A-9EE4-76BDAFADF63F}"/>
  </bookViews>
  <sheets>
    <sheet name="OBBLIGATORI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1" i="1" s="1"/>
  <c r="D11" i="1" s="1"/>
  <c r="C8" i="1"/>
  <c r="C7" i="1"/>
  <c r="C18" i="1" l="1"/>
  <c r="C15" i="1"/>
  <c r="C16" i="1"/>
  <c r="C10" i="1"/>
  <c r="D10" i="1" s="1"/>
  <c r="E11" i="1"/>
  <c r="C14" i="1"/>
  <c r="D9" i="1"/>
  <c r="E9" i="1" s="1"/>
  <c r="D7" i="1"/>
  <c r="D8" i="1"/>
  <c r="E8" i="1" s="1"/>
  <c r="C17" i="1" l="1"/>
  <c r="E7" i="1"/>
  <c r="D17" i="1"/>
  <c r="D15" i="1"/>
  <c r="D18" i="1"/>
  <c r="D16" i="1"/>
  <c r="D14" i="1"/>
  <c r="E10" i="1"/>
  <c r="F11" i="1" l="1"/>
  <c r="F10" i="1"/>
  <c r="F9" i="1"/>
  <c r="F8" i="1"/>
  <c r="F7" i="1"/>
  <c r="E18" i="1"/>
  <c r="E16" i="1"/>
  <c r="E14" i="1"/>
  <c r="E17" i="1"/>
  <c r="E15" i="1"/>
</calcChain>
</file>

<file path=xl/sharedStrings.xml><?xml version="1.0" encoding="utf-8"?>
<sst xmlns="http://schemas.openxmlformats.org/spreadsheetml/2006/main" count="19" uniqueCount="19">
  <si>
    <t>imponibile</t>
  </si>
  <si>
    <t>iva</t>
  </si>
  <si>
    <t>totale</t>
  </si>
  <si>
    <t>spese di successo concluso successivamente al 1 incontro</t>
  </si>
  <si>
    <t>spese di successo concluso al 1° incontro</t>
  </si>
  <si>
    <t>eventuale aumento su accordo concluso successivamente</t>
  </si>
  <si>
    <t>OBBLIGATORIA</t>
  </si>
  <si>
    <t>spese di avvio  + spese di mediazione del 1° incontro</t>
  </si>
  <si>
    <t>spese di mediazione in caso di prosecuzione e in caso di esito positivo del primo incontro</t>
  </si>
  <si>
    <t>IMPONIBILE</t>
  </si>
  <si>
    <t>IVA</t>
  </si>
  <si>
    <t>TOTALE</t>
  </si>
  <si>
    <t>MEDIAZIONE CONCLUSA CON ACCORDO AL 1°INCONTRO</t>
  </si>
  <si>
    <t>MEDIAZIONE CONCLUSA CON ACCORDO A SEGUITO DI INCONTRI SUCCESSIVI AL PRIMO</t>
  </si>
  <si>
    <t>MEDIAZIONE CONCLUSA SENZA ACCORDO A SEGUITO DI INCONTRI SUCCESSIVI AL PRIMO</t>
  </si>
  <si>
    <t>MEDIAZIONE CONCLUSA  CON ACCORDO A SEGUITO DI INCONTRI SUCCESSIVI AL PRIMO NELL'IPOTESI DI MAGGIORAZIONE EX ART. 31</t>
  </si>
  <si>
    <t>INSERIRE IL VALORE DELLA MEDIAZIONE NEL RIQUADRO GIALLO</t>
  </si>
  <si>
    <t>Valore della mediazione</t>
  </si>
  <si>
    <t>DEPOSITO INSTANZA O ADESIONE (MEDIAZIONE CONCLUSA AL 1° INCONTRO SENZA ACCORDO O SENZA ADESIONE DELLA CONTROPARTE)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</si>
</sst>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4" fontId="2" fillId="0" borderId="0" xfId="1" applyFont="1" applyProtection="1">
      <protection hidden="1"/>
    </xf>
    <xf numFmtId="0" fontId="2" fillId="0" borderId="0" xfId="0" applyFont="1" applyProtection="1">
      <protection hidden="1"/>
    </xf>
    <xf numFmtId="44" fontId="2" fillId="2" borderId="1" xfId="1" applyFont="1" applyFill="1" applyBorder="1" applyProtection="1">
      <protection locked="0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Protection="1">
      <protection hidden="1"/>
    </xf>
    <xf numFmtId="0" fontId="4" fillId="0" borderId="0" xfId="0" applyFont="1" applyProtection="1"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3" fillId="0" borderId="0" xfId="0" applyFont="1" applyProtection="1">
      <protection hidden="1"/>
    </xf>
    <xf numFmtId="44" fontId="4" fillId="0" borderId="0" xfId="1" applyFont="1" applyProtection="1">
      <protection hidden="1"/>
    </xf>
    <xf numFmtId="44" fontId="4" fillId="0" borderId="0" xfId="0" applyNumberFormat="1" applyFont="1" applyProtection="1">
      <protection hidden="1"/>
    </xf>
    <xf numFmtId="44" fontId="3" fillId="0" borderId="0" xfId="0" applyNumberFormat="1" applyFont="1" applyProtection="1">
      <protection hidden="1"/>
    </xf>
    <xf numFmtId="0" fontId="2" fillId="0" borderId="4" xfId="0" applyFont="1" applyBorder="1" applyAlignment="1" applyProtection="1">
      <alignment vertical="center"/>
      <protection hidden="1"/>
    </xf>
    <xf numFmtId="44" fontId="2" fillId="0" borderId="5" xfId="0" applyNumberFormat="1" applyFont="1" applyBorder="1" applyAlignment="1" applyProtection="1">
      <alignment vertical="center"/>
      <protection hidden="1"/>
    </xf>
    <xf numFmtId="44" fontId="2" fillId="0" borderId="6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 wrapText="1"/>
      <protection hidden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6AE2-5038-4165-A9AE-209C3EA49A89}">
  <dimension ref="B1:G18"/>
  <sheetViews>
    <sheetView tabSelected="1" zoomScale="115" zoomScaleNormal="115" workbookViewId="0">
      <selection activeCell="B14" sqref="B14"/>
    </sheetView>
  </sheetViews>
  <sheetFormatPr defaultRowHeight="14.4" x14ac:dyDescent="0.3"/>
  <cols>
    <col min="2" max="2" width="86.109375" style="5" bestFit="1" customWidth="1"/>
    <col min="3" max="5" width="14.44140625" customWidth="1"/>
    <col min="6" max="6" width="11.6640625" bestFit="1" customWidth="1"/>
  </cols>
  <sheetData>
    <row r="1" spans="2:7" ht="15" thickBot="1" x14ac:dyDescent="0.35"/>
    <row r="2" spans="2:7" ht="15" thickBot="1" x14ac:dyDescent="0.35">
      <c r="B2" s="6" t="s">
        <v>16</v>
      </c>
    </row>
    <row r="3" spans="2:7" ht="16.2" thickBot="1" x14ac:dyDescent="0.35">
      <c r="B3" s="7" t="s">
        <v>6</v>
      </c>
      <c r="C3" s="1"/>
      <c r="D3" s="1"/>
      <c r="E3" s="1"/>
    </row>
    <row r="4" spans="2:7" ht="16.2" thickBot="1" x14ac:dyDescent="0.35">
      <c r="B4" s="7" t="s">
        <v>17</v>
      </c>
      <c r="C4" s="4">
        <v>5000</v>
      </c>
      <c r="D4" s="1"/>
      <c r="E4" s="1"/>
    </row>
    <row r="5" spans="2:7" s="5" customFormat="1" ht="0.6" customHeight="1" x14ac:dyDescent="0.3">
      <c r="B5" s="3"/>
      <c r="C5" s="2"/>
      <c r="D5" s="3"/>
      <c r="E5" s="3"/>
    </row>
    <row r="6" spans="2:7" s="5" customFormat="1" ht="0.6" customHeight="1" x14ac:dyDescent="0.3">
      <c r="B6" s="8"/>
      <c r="C6" s="8" t="s">
        <v>0</v>
      </c>
      <c r="D6" s="8" t="s">
        <v>1</v>
      </c>
      <c r="E6" s="8" t="s">
        <v>2</v>
      </c>
      <c r="F6" s="11"/>
      <c r="G6" s="11"/>
    </row>
    <row r="7" spans="2:7" s="5" customFormat="1" ht="0.6" customHeight="1" x14ac:dyDescent="0.3">
      <c r="B7" s="8" t="s">
        <v>7</v>
      </c>
      <c r="C7" s="12">
        <f>IF(C4&lt;=1000, 80, IF(C4&gt;50000, 224, 156))</f>
        <v>156</v>
      </c>
      <c r="D7" s="13">
        <f>C7*0.22</f>
        <v>34.32</v>
      </c>
      <c r="E7" s="13">
        <f>SUM(C7:D7)</f>
        <v>190.32</v>
      </c>
      <c r="F7" s="14">
        <f>E7</f>
        <v>190.32</v>
      </c>
      <c r="G7" s="11"/>
    </row>
    <row r="8" spans="2:7" s="5" customFormat="1" ht="0.6" customHeight="1" x14ac:dyDescent="0.3">
      <c r="B8" s="8" t="s">
        <v>8</v>
      </c>
      <c r="C8" s="12">
        <f>IF(C4&lt;=1000,80,IF(C4&lt;=5000,136,IF(C4&lt;=10000,196,IF(C4&lt;=25000,368,IF(C4&lt;=50000,672,IF(C4&lt;=150000,944,IF(C4&lt;=250000,1464,IF(C4&lt;=500000,2424,IF(C4&lt;=1500000,3264,IF(C4&lt;=2500000,4304,IF(C4&lt;=5000000,6464,IF(C4&gt;5000000,C4*0.003))))))))))))</f>
        <v>136</v>
      </c>
      <c r="D8" s="13">
        <f t="shared" ref="D8:D11" si="0">C8*0.22</f>
        <v>29.92</v>
      </c>
      <c r="E8" s="13">
        <f t="shared" ref="E8:E11" si="1">SUM(C8:D8)</f>
        <v>165.92000000000002</v>
      </c>
      <c r="F8" s="14">
        <f>E7+E8</f>
        <v>356.24</v>
      </c>
      <c r="G8" s="11"/>
    </row>
    <row r="9" spans="2:7" s="5" customFormat="1" ht="0.6" customHeight="1" x14ac:dyDescent="0.3">
      <c r="B9" s="8" t="s">
        <v>4</v>
      </c>
      <c r="C9" s="12">
        <f>IF(C4&lt;=1000,12.8,IF(C4&lt;=5000,23.2,IF(C4&lt;=10000,29.2,IF(C4&lt;=25000,46.4,IF(C4&lt;=50000,76.8,IF(C4&lt;=150000,108,IF(C4&lt;=250000,160,IF(C4&lt;=500000,256,IF(C4&lt;=1500000,340,IF(C4&lt;=2500000,444,IF(C4&lt;=5000000,660,IF(C4&gt;5000000,C4*0.0003))))))))))))</f>
        <v>23.2</v>
      </c>
      <c r="D9" s="13">
        <f t="shared" si="0"/>
        <v>5.1040000000000001</v>
      </c>
      <c r="E9" s="13">
        <f t="shared" si="1"/>
        <v>28.303999999999998</v>
      </c>
      <c r="F9" s="14">
        <f>E7+E8+E9</f>
        <v>384.54399999999998</v>
      </c>
      <c r="G9" s="11"/>
    </row>
    <row r="10" spans="2:7" s="5" customFormat="1" ht="0.6" customHeight="1" x14ac:dyDescent="0.3">
      <c r="B10" s="8" t="s">
        <v>3</v>
      </c>
      <c r="C10" s="13">
        <f>C9/0.1*0.25</f>
        <v>57.999999999999993</v>
      </c>
      <c r="D10" s="13">
        <f t="shared" si="0"/>
        <v>12.759999999999998</v>
      </c>
      <c r="E10" s="13">
        <f t="shared" si="1"/>
        <v>70.759999999999991</v>
      </c>
      <c r="F10" s="14">
        <f>E7+E8+E10</f>
        <v>427</v>
      </c>
      <c r="G10" s="11"/>
    </row>
    <row r="11" spans="2:7" s="5" customFormat="1" ht="0.6" customHeight="1" x14ac:dyDescent="0.3">
      <c r="B11" s="8" t="s">
        <v>5</v>
      </c>
      <c r="C11" s="13">
        <f>C9*2</f>
        <v>46.4</v>
      </c>
      <c r="D11" s="13">
        <f t="shared" si="0"/>
        <v>10.208</v>
      </c>
      <c r="E11" s="13">
        <f t="shared" si="1"/>
        <v>56.607999999999997</v>
      </c>
      <c r="F11" s="14">
        <f>E7+E8+E10+E11</f>
        <v>483.608</v>
      </c>
      <c r="G11" s="11"/>
    </row>
    <row r="12" spans="2:7" s="5" customFormat="1" ht="16.2" thickBot="1" x14ac:dyDescent="0.35">
      <c r="B12" s="3"/>
      <c r="C12" s="3"/>
      <c r="D12" s="3"/>
      <c r="E12" s="3"/>
    </row>
    <row r="13" spans="2:7" s="5" customFormat="1" ht="31.2" customHeight="1" thickBot="1" x14ac:dyDescent="0.35">
      <c r="B13" s="18"/>
      <c r="C13" s="15" t="s">
        <v>9</v>
      </c>
      <c r="D13" s="15" t="s">
        <v>10</v>
      </c>
      <c r="E13" s="15" t="s">
        <v>11</v>
      </c>
    </row>
    <row r="14" spans="2:7" s="5" customFormat="1" ht="31.2" customHeight="1" thickBot="1" x14ac:dyDescent="0.35">
      <c r="B14" s="20" t="s">
        <v>18</v>
      </c>
      <c r="C14" s="16">
        <f>C7</f>
        <v>156</v>
      </c>
      <c r="D14" s="16">
        <f t="shared" ref="D14:E14" si="2">D7</f>
        <v>34.32</v>
      </c>
      <c r="E14" s="16">
        <f t="shared" si="2"/>
        <v>190.32</v>
      </c>
    </row>
    <row r="15" spans="2:7" s="5" customFormat="1" ht="31.2" customHeight="1" x14ac:dyDescent="0.3">
      <c r="B15" s="19" t="s">
        <v>14</v>
      </c>
      <c r="C15" s="16">
        <f>C7+C8</f>
        <v>292</v>
      </c>
      <c r="D15" s="16">
        <f>+D7+D8</f>
        <v>64.240000000000009</v>
      </c>
      <c r="E15" s="16">
        <f>E7+E8</f>
        <v>356.24</v>
      </c>
    </row>
    <row r="16" spans="2:7" s="5" customFormat="1" ht="31.2" customHeight="1" x14ac:dyDescent="0.3">
      <c r="B16" s="9" t="s">
        <v>12</v>
      </c>
      <c r="C16" s="16">
        <f>SUM(C7:C9)</f>
        <v>315.2</v>
      </c>
      <c r="D16" s="16">
        <f t="shared" ref="D16:E16" si="3">SUM(D7:D9)</f>
        <v>69.344000000000008</v>
      </c>
      <c r="E16" s="16">
        <f t="shared" si="3"/>
        <v>384.54399999999998</v>
      </c>
    </row>
    <row r="17" spans="2:5" s="5" customFormat="1" ht="31.2" customHeight="1" x14ac:dyDescent="0.3">
      <c r="B17" s="9" t="s">
        <v>13</v>
      </c>
      <c r="C17" s="16">
        <f>SUM(C7:C8)+C10</f>
        <v>350</v>
      </c>
      <c r="D17" s="16">
        <f>SUM(D7:D8)+D10</f>
        <v>77</v>
      </c>
      <c r="E17" s="16">
        <f>SUM(E7:E8)+E10</f>
        <v>427</v>
      </c>
    </row>
    <row r="18" spans="2:5" s="5" customFormat="1" ht="31.2" customHeight="1" thickBot="1" x14ac:dyDescent="0.35">
      <c r="B18" s="10" t="s">
        <v>15</v>
      </c>
      <c r="C18" s="17">
        <f>SUM(C7:C8)+SUM(C10:C11)</f>
        <v>396.4</v>
      </c>
      <c r="D18" s="17">
        <f>SUM(D7:D8)+SUM(D10:D11)</f>
        <v>87.207999999999998</v>
      </c>
      <c r="E18" s="17">
        <f>SUM(E7:E8)+SUM(E10:E11)</f>
        <v>483.608</v>
      </c>
    </row>
  </sheetData>
  <sheetProtection algorithmName="SHA-512" hashValue="kUIczm56ee9mCEGru70PhnXZoQQKifwaYn7KlsUZITYzNYH6HsUrDMzihDQtFMZR2O1pbCldtjaRyYcmwzJgcw==" saltValue="FxxjhCkulbxcY11YKUEXZA==" spinCount="100000" sheet="1" objects="1" scenarios="1"/>
  <pageMargins left="0.7" right="0.7" top="0.75" bottom="0.75" header="0.3" footer="0.3"/>
  <pageSetup paperSize="9" orientation="portrait" r:id="rId1"/>
  <ignoredErrors>
    <ignoredError sqref="D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OBBLIGATORIA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Organismo di Mediazione dell'Ordine degli Avvocati di Modena - Sala 2</dc:creator>
  <cp:lastModifiedBy>Organismo di Mediazione dell'Ordine degli Avvocati di </cp:lastModifiedBy>
  <dcterms:created xsi:type="dcterms:W3CDTF">2023-11-24T12:25:37Z</dcterms:created>
  <dcterms:modified xsi:type="dcterms:W3CDTF">2023-11-28T10:19:41Z</dcterms:modified>
</cp:coreProperties>
</file>