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i\BILANCI\BILANCIO 2025\SITO\SITO\"/>
    </mc:Choice>
  </mc:AlternateContent>
  <xr:revisionPtr revIDLastSave="0" documentId="8_{73338344-17AB-4F25-8389-DEE66AC166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DICONTO 2025" sheetId="6" r:id="rId1"/>
    <sheet name="VARIAZIONI" sheetId="7" r:id="rId2"/>
    <sheet name="Stato Patrimoniale " sheetId="8" r:id="rId3"/>
    <sheet name="Conto Economico " sheetId="9" r:id="rId4"/>
    <sheet name="AVANZO AMMINISTRAZIONE" sheetId="10" r:id="rId5"/>
  </sheets>
  <externalReferences>
    <externalReference r:id="rId6"/>
  </externalReferences>
  <definedNames>
    <definedName name="_AAn1">#REF!</definedName>
    <definedName name="_ABn1">#REF!</definedName>
    <definedName name="_ACn1">#REF!</definedName>
    <definedName name="_ADn1">#REF!</definedName>
    <definedName name="_xlnm._FilterDatabase" localSheetId="0" hidden="1">'RENDICONTO 2025'!$F$1:$F$116</definedName>
    <definedName name="_PAn1">#REF!</definedName>
    <definedName name="_PBn1">#REF!</definedName>
    <definedName name="_PCn1">#REF!</definedName>
    <definedName name="_PDn1">#REF!</definedName>
    <definedName name="_PEn1">#REF!</definedName>
    <definedName name="_PFn1">#REF!</definedName>
    <definedName name="AAn">#REF!</definedName>
    <definedName name="ABI1n">#REF!</definedName>
    <definedName name="ABI1n1">#REF!</definedName>
    <definedName name="ABI2n">#REF!</definedName>
    <definedName name="ABI2n1">#REF!</definedName>
    <definedName name="ABI3n">#REF!</definedName>
    <definedName name="ABI3n1">#REF!</definedName>
    <definedName name="ABI4n">#REF!</definedName>
    <definedName name="ABI4n1">#REF!</definedName>
    <definedName name="ABI5n">#REF!</definedName>
    <definedName name="ABI5n1">#REF!</definedName>
    <definedName name="ABI6n">#REF!</definedName>
    <definedName name="ABI6n1">#REF!</definedName>
    <definedName name="ABI8n">#REF!</definedName>
    <definedName name="ABI8n1">#REF!</definedName>
    <definedName name="ABI9n">#REF!</definedName>
    <definedName name="ABI9n1">#REF!</definedName>
    <definedName name="ABIfondon">'[1]Stato Patrimoniale'!$E$13</definedName>
    <definedName name="ABIfondon1">'[1]Stato Patrimoniale'!$F$13</definedName>
    <definedName name="ABII1n">#REF!</definedName>
    <definedName name="ABII1n1">#REF!</definedName>
    <definedName name="ABII2n">#REF!</definedName>
    <definedName name="ABII2n1">#REF!</definedName>
    <definedName name="ABII3n">#REF!</definedName>
    <definedName name="ABII3n1">#REF!</definedName>
    <definedName name="ABII4n">#REF!</definedName>
    <definedName name="ABII4n1">#REF!</definedName>
    <definedName name="ABII5n">#REF!</definedName>
    <definedName name="ABII5n1">#REF!</definedName>
    <definedName name="ABII6n">#REF!</definedName>
    <definedName name="ABII6n1">#REF!</definedName>
    <definedName name="ABII7n">#REF!</definedName>
    <definedName name="ABII7n1">#REF!</definedName>
    <definedName name="ABIIFondon">'[1]Stato Patrimoniale'!$E$17</definedName>
    <definedName name="ABIIfondon1">'[1]Stato Patrimoniale'!$F$17</definedName>
    <definedName name="ABIII1An">#REF!</definedName>
    <definedName name="ABIII1An1">#REF!</definedName>
    <definedName name="ABIII1Bn">#REF!</definedName>
    <definedName name="ABIII1Bn1">#REF!</definedName>
    <definedName name="ABIII1Cn">#REF!</definedName>
    <definedName name="ABIII1Cn1">#REF!</definedName>
    <definedName name="ABIII1Dn">#REF!</definedName>
    <definedName name="ABIII1Dn1">#REF!</definedName>
    <definedName name="ABIII1En">#REF!</definedName>
    <definedName name="ABIII1En1">#REF!</definedName>
    <definedName name="ABIII1n">#REF!</definedName>
    <definedName name="ABIII1n1">#REF!</definedName>
    <definedName name="ABIII2An">#REF!</definedName>
    <definedName name="ABIII2An1">#REF!</definedName>
    <definedName name="ABIII2Bn">#REF!</definedName>
    <definedName name="ABIII2Bn1">#REF!</definedName>
    <definedName name="ABIII2Cn">#REF!</definedName>
    <definedName name="ABIII2Cn1">#REF!</definedName>
    <definedName name="ABIII2Dn">#REF!</definedName>
    <definedName name="ABIII2Dn1">#REF!</definedName>
    <definedName name="ABIII2n">#REF!</definedName>
    <definedName name="ABIII2n1">#REF!</definedName>
    <definedName name="ABIII3n">#REF!</definedName>
    <definedName name="ABIII3n1">#REF!</definedName>
    <definedName name="ABIII4n">#REF!</definedName>
    <definedName name="ABIII4n1">#REF!</definedName>
    <definedName name="ABIIIn">#REF!</definedName>
    <definedName name="ABIIIn1">#REF!</definedName>
    <definedName name="ABIIn">#REF!</definedName>
    <definedName name="ABIIn1">#REF!</definedName>
    <definedName name="ABIn">#REF!</definedName>
    <definedName name="ABIn1">#REF!</definedName>
    <definedName name="ABn">#REF!</definedName>
    <definedName name="ACI1n">#REF!</definedName>
    <definedName name="ACI1n1">#REF!</definedName>
    <definedName name="ACI2n">#REF!</definedName>
    <definedName name="ACI2n1">#REF!</definedName>
    <definedName name="ACI3n">#REF!</definedName>
    <definedName name="ACI3n1">#REF!</definedName>
    <definedName name="ACI4n">#REF!</definedName>
    <definedName name="ACI4n1">#REF!</definedName>
    <definedName name="ACI5n">#REF!</definedName>
    <definedName name="ACI5n1">#REF!</definedName>
    <definedName name="ACII1an">#REF!</definedName>
    <definedName name="ACII1an1">#REF!</definedName>
    <definedName name="ACII1bn">#REF!</definedName>
    <definedName name="ACII1bn1">#REF!</definedName>
    <definedName name="ACII2an">#REF!</definedName>
    <definedName name="ACII2an1">#REF!</definedName>
    <definedName name="ACII2bn">#REF!</definedName>
    <definedName name="ACII2bn1">#REF!</definedName>
    <definedName name="ACII3an">#REF!</definedName>
    <definedName name="ACII3an1">#REF!</definedName>
    <definedName name="ACII3bn">#REF!</definedName>
    <definedName name="ACII3bn1">#REF!</definedName>
    <definedName name="ACII4an">#REF!</definedName>
    <definedName name="ACII4an1">#REF!</definedName>
    <definedName name="ACII4bn">#REF!</definedName>
    <definedName name="ACII4bn1">#REF!</definedName>
    <definedName name="ACII5an">#REF!</definedName>
    <definedName name="ACII5an1">#REF!</definedName>
    <definedName name="ACII5bn">#REF!</definedName>
    <definedName name="ACII5bn1">#REF!</definedName>
    <definedName name="ACIII1n">#REF!</definedName>
    <definedName name="ACIII1n1">#REF!</definedName>
    <definedName name="ACIII2n">#REF!</definedName>
    <definedName name="ACIII2n1">#REF!</definedName>
    <definedName name="ACIII3n">#REF!</definedName>
    <definedName name="ACIII3n1">#REF!</definedName>
    <definedName name="ACIII4n">#REF!</definedName>
    <definedName name="ACIII4n1">#REF!</definedName>
    <definedName name="ACIIIn">#REF!</definedName>
    <definedName name="ACIIIn1">#REF!</definedName>
    <definedName name="ACIIn">#REF!</definedName>
    <definedName name="ACIIn1">#REF!</definedName>
    <definedName name="ACIn">#REF!</definedName>
    <definedName name="ACIn1">#REF!</definedName>
    <definedName name="ACIV1n">#REF!</definedName>
    <definedName name="ACIV1n1">#REF!</definedName>
    <definedName name="ACIV2n">#REF!</definedName>
    <definedName name="ACIV2n1">#REF!</definedName>
    <definedName name="ACIV3n">#REF!</definedName>
    <definedName name="ACIV3n1">#REF!</definedName>
    <definedName name="ACIVn">#REF!</definedName>
    <definedName name="ACIVn1">#REF!</definedName>
    <definedName name="ACn">#REF!</definedName>
    <definedName name="AD1n">#REF!</definedName>
    <definedName name="AD1n1">#REF!</definedName>
    <definedName name="AD2n">#REF!</definedName>
    <definedName name="AD2n1">#REF!</definedName>
    <definedName name="ADn">#REF!</definedName>
    <definedName name="Anno" localSheetId="3">'Conto Economico '!$B$5</definedName>
    <definedName name="Anno">#REF!</definedName>
    <definedName name="AnnoPrec" localSheetId="3">'Conto Economico '!$C$5</definedName>
    <definedName name="AnnoPrec">#REF!</definedName>
    <definedName name="_xlnm.Print_Area" localSheetId="2">'Stato Patrimoniale '!$A$1:$L$47</definedName>
    <definedName name="Attivon">#REF!</definedName>
    <definedName name="Attivon1">#REF!</definedName>
    <definedName name="P10An">'Conto Economico '!#REF!</definedName>
    <definedName name="P10An1">'Conto Economico '!#REF!</definedName>
    <definedName name="P10Bn">'Conto Economico '!#REF!</definedName>
    <definedName name="P10Bn1">'Conto Economico '!#REF!</definedName>
    <definedName name="P10Cn">'Conto Economico '!#REF!</definedName>
    <definedName name="P10Cn1">'Conto Economico '!#REF!</definedName>
    <definedName name="P10Dn">'Conto Economico '!#REF!</definedName>
    <definedName name="P10Dn1">'Conto Economico '!#REF!</definedName>
    <definedName name="P10n">'Conto Economico '!#REF!</definedName>
    <definedName name="P10n1">'Conto Economico '!#REF!</definedName>
    <definedName name="P11n">'Conto Economico '!#REF!</definedName>
    <definedName name="P11n1">'Conto Economico '!#REF!</definedName>
    <definedName name="P12n">'Conto Economico '!#REF!</definedName>
    <definedName name="P12n1">'Conto Economico '!#REF!</definedName>
    <definedName name="P13n">'Conto Economico '!#REF!</definedName>
    <definedName name="P13n1">'Conto Economico '!#REF!</definedName>
    <definedName name="P14n">'Conto Economico '!#REF!</definedName>
    <definedName name="P14n1">'Conto Economico '!#REF!</definedName>
    <definedName name="P15n">'Conto Economico '!#REF!</definedName>
    <definedName name="P15n1">'Conto Economico '!#REF!</definedName>
    <definedName name="P16An">'Conto Economico '!#REF!</definedName>
    <definedName name="P16An1">'Conto Economico '!#REF!</definedName>
    <definedName name="P16Aùn1">'Conto Economico '!#REF!</definedName>
    <definedName name="P16Bn">'Conto Economico '!#REF!</definedName>
    <definedName name="P16Bn1">'Conto Economico '!#REF!</definedName>
    <definedName name="P16Bùn1">'Conto Economico '!#REF!</definedName>
    <definedName name="P16Cn">'Conto Economico '!#REF!</definedName>
    <definedName name="P16Cn1">'Conto Economico '!#REF!</definedName>
    <definedName name="P16Dn">'Conto Economico '!#REF!</definedName>
    <definedName name="P16Dn1">'Conto Economico '!#REF!</definedName>
    <definedName name="P16n">'Conto Economico '!#REF!</definedName>
    <definedName name="P16n1">'Conto Economico '!#REF!</definedName>
    <definedName name="P17bisn">'Conto Economico '!#REF!</definedName>
    <definedName name="P17bisn1">'Conto Economico '!#REF!</definedName>
    <definedName name="P17n">'Conto Economico '!#REF!</definedName>
    <definedName name="P17n1">'Conto Economico '!#REF!</definedName>
    <definedName name="P18An">'Conto Economico '!#REF!</definedName>
    <definedName name="P18An1">'Conto Economico '!#REF!</definedName>
    <definedName name="P18Bn">'Conto Economico '!#REF!</definedName>
    <definedName name="P18Bn1">'Conto Economico '!#REF!</definedName>
    <definedName name="P18Cn">'Conto Economico '!#REF!</definedName>
    <definedName name="P18Cn1">'Conto Economico '!#REF!</definedName>
    <definedName name="P18Dn">'Conto Economico '!#REF!</definedName>
    <definedName name="P18Dn1">'Conto Economico '!#REF!</definedName>
    <definedName name="P18n">'Conto Economico '!#REF!</definedName>
    <definedName name="P18n1">'Conto Economico '!#REF!</definedName>
    <definedName name="P19An">'Conto Economico '!#REF!</definedName>
    <definedName name="P19An1">'Conto Economico '!#REF!</definedName>
    <definedName name="P19Bn">'Conto Economico '!#REF!</definedName>
    <definedName name="P19Bn1">'Conto Economico '!#REF!</definedName>
    <definedName name="P19Cn">'Conto Economico '!#REF!</definedName>
    <definedName name="P19Cn1">'Conto Economico '!#REF!</definedName>
    <definedName name="P19Dn">'Conto Economico '!#REF!</definedName>
    <definedName name="P19Dn1">'Conto Economico '!#REF!</definedName>
    <definedName name="P19n">'Conto Economico '!#REF!</definedName>
    <definedName name="P19n1">'Conto Economico '!#REF!</definedName>
    <definedName name="P1n">'Conto Economico '!#REF!</definedName>
    <definedName name="P1n1">'Conto Economico '!#REF!</definedName>
    <definedName name="P20In">'Conto Economico '!#REF!</definedName>
    <definedName name="P20In1">'Conto Economico '!#REF!</definedName>
    <definedName name="P2n">'Conto Economico '!#REF!</definedName>
    <definedName name="P2n1">'Conto Economico '!#REF!</definedName>
    <definedName name="P3n">'Conto Economico '!#REF!</definedName>
    <definedName name="P3n1">'Conto Economico '!#REF!</definedName>
    <definedName name="P4n">'Conto Economico '!#REF!</definedName>
    <definedName name="P4n1">'Conto Economico '!#REF!</definedName>
    <definedName name="P5n">'Conto Economico '!#REF!</definedName>
    <definedName name="P5n1">'Conto Economico '!#REF!</definedName>
    <definedName name="P6n">'Conto Economico '!#REF!</definedName>
    <definedName name="P6n1">'Conto Economico '!#REF!</definedName>
    <definedName name="P7n">'Conto Economico '!#REF!</definedName>
    <definedName name="P7n1">'Conto Economico '!#REF!</definedName>
    <definedName name="P8n">'Conto Economico '!#REF!</definedName>
    <definedName name="P8n1">'Conto Economico '!#REF!</definedName>
    <definedName name="P9An">'Conto Economico '!#REF!</definedName>
    <definedName name="P9An1">'Conto Economico '!#REF!</definedName>
    <definedName name="P9Bn">'Conto Economico '!#REF!</definedName>
    <definedName name="P9Bn1">'Conto Economico '!#REF!</definedName>
    <definedName name="P9Cn">'Conto Economico '!#REF!</definedName>
    <definedName name="P9Cn1">'Conto Economico '!#REF!</definedName>
    <definedName name="P9Dn">'Conto Economico '!#REF!</definedName>
    <definedName name="P9Dn1">'Conto Economico '!#REF!</definedName>
    <definedName name="P9En">'Conto Economico '!#REF!</definedName>
    <definedName name="P9En1">'Conto Economico '!#REF!</definedName>
    <definedName name="P9n">'Conto Economico '!#REF!</definedName>
    <definedName name="P9n1">'Conto Economico '!#REF!</definedName>
    <definedName name="PADn">'Conto Economico '!#REF!</definedName>
    <definedName name="PADn1">'Conto Economico '!#REF!</definedName>
    <definedName name="PAIIIn">#REF!</definedName>
    <definedName name="PAIIIn1">#REF!</definedName>
    <definedName name="PAIIn">#REF!</definedName>
    <definedName name="PAIIn1">#REF!</definedName>
    <definedName name="PAIn">#REF!</definedName>
    <definedName name="PAIn1">#REF!</definedName>
    <definedName name="PAIVn">#REF!</definedName>
    <definedName name="PAIVn1">#REF!</definedName>
    <definedName name="PAIXn">#REF!</definedName>
    <definedName name="PAIXn1">#REF!</definedName>
    <definedName name="PAn">#REF!</definedName>
    <definedName name="Passivon">#REF!</definedName>
    <definedName name="Passivon1">#REF!</definedName>
    <definedName name="PAVIIIn">#REF!</definedName>
    <definedName name="PAVIIIn1">#REF!</definedName>
    <definedName name="PAVIIn">#REF!</definedName>
    <definedName name="PAVIIn1">#REF!</definedName>
    <definedName name="PAVIn">#REF!</definedName>
    <definedName name="PAVIn1">#REF!</definedName>
    <definedName name="PAVn">#REF!</definedName>
    <definedName name="PAVn1">#REF!</definedName>
    <definedName name="PB1n">#REF!</definedName>
    <definedName name="PB1n1">#REF!</definedName>
    <definedName name="PB2n">#REF!</definedName>
    <definedName name="PB2n1">#REF!</definedName>
    <definedName name="PB3n">#REF!</definedName>
    <definedName name="PB3n1">#REF!</definedName>
    <definedName name="PBn">#REF!</definedName>
    <definedName name="PC1n">#REF!</definedName>
    <definedName name="PC1n1">#REF!</definedName>
    <definedName name="PC2n">#REF!</definedName>
    <definedName name="PC2n1">#REF!</definedName>
    <definedName name="PC3n">#REF!</definedName>
    <definedName name="PC3n1">#REF!</definedName>
    <definedName name="PC4n">#REF!</definedName>
    <definedName name="PC4n1">#REF!</definedName>
    <definedName name="PCn">#REF!</definedName>
    <definedName name="PDn">#REF!</definedName>
    <definedName name="PEI1an">#REF!</definedName>
    <definedName name="PEI1an1">#REF!</definedName>
    <definedName name="PEI1bn">#REF!</definedName>
    <definedName name="PEI1bn1">#REF!</definedName>
    <definedName name="PEI2an">#REF!</definedName>
    <definedName name="PEI2an1">#REF!</definedName>
    <definedName name="PEI2bn">#REF!</definedName>
    <definedName name="PEI2bn1">#REF!</definedName>
    <definedName name="PEI3an">#REF!</definedName>
    <definedName name="PEI3an1">#REF!</definedName>
    <definedName name="PEI3bn">#REF!</definedName>
    <definedName name="PEI3bn1">#REF!</definedName>
    <definedName name="PEI4an">#REF!</definedName>
    <definedName name="PEI4an1">#REF!</definedName>
    <definedName name="PEI4bn">#REF!</definedName>
    <definedName name="PEI4bn1">#REF!</definedName>
    <definedName name="PEI5an">#REF!</definedName>
    <definedName name="PEI5an1">#REF!</definedName>
    <definedName name="PEI5bn">#REF!</definedName>
    <definedName name="PEI5bn1">#REF!</definedName>
    <definedName name="PEI6an">#REF!</definedName>
    <definedName name="PEI6an1">#REF!</definedName>
    <definedName name="PEI6bn">#REF!</definedName>
    <definedName name="PEI6bn1">#REF!</definedName>
    <definedName name="PEI7an">#REF!</definedName>
    <definedName name="PEI7an1">#REF!</definedName>
    <definedName name="PEI7bn">#REF!</definedName>
    <definedName name="PEI7bn1">#REF!</definedName>
    <definedName name="PEI8an">#REF!</definedName>
    <definedName name="PEI8an1">#REF!</definedName>
    <definedName name="PEI8bn">#REF!</definedName>
    <definedName name="PEI8bn1">#REF!</definedName>
    <definedName name="PEII1an">#REF!</definedName>
    <definedName name="PEII1an1">#REF!</definedName>
    <definedName name="PEII1bn">#REF!</definedName>
    <definedName name="PEII1bn1">#REF!</definedName>
    <definedName name="PEII2an">#REF!</definedName>
    <definedName name="PEII2an1">#REF!</definedName>
    <definedName name="PEII2bn">#REF!</definedName>
    <definedName name="PEII2bn1">#REF!</definedName>
    <definedName name="PEII3an">#REF!</definedName>
    <definedName name="PEII3an1">#REF!</definedName>
    <definedName name="PEII3bn">#REF!</definedName>
    <definedName name="PEII3bn1">#REF!</definedName>
    <definedName name="PEII4an">#REF!</definedName>
    <definedName name="PEII4an1">#REF!</definedName>
    <definedName name="PEII4bn">#REF!</definedName>
    <definedName name="PEII4bn1">#REF!</definedName>
    <definedName name="PEII5an">#REF!</definedName>
    <definedName name="PEII5an1">#REF!</definedName>
    <definedName name="PEII5bn">#REF!</definedName>
    <definedName name="PEII5bn1">#REF!</definedName>
    <definedName name="PEII6an">#REF!</definedName>
    <definedName name="PEII6an1">#REF!</definedName>
    <definedName name="PEII6bn">#REF!</definedName>
    <definedName name="PEII6bn1">#REF!</definedName>
    <definedName name="PEIIn">#REF!</definedName>
    <definedName name="PEIIn1">#REF!</definedName>
    <definedName name="PEIn">#REF!</definedName>
    <definedName name="PEIn1">#REF!</definedName>
    <definedName name="PEn">#REF!</definedName>
    <definedName name="PF1n">#REF!</definedName>
    <definedName name="PF1n1">#REF!</definedName>
    <definedName name="PF2n">#REF!</definedName>
    <definedName name="PF2n1">#REF!</definedName>
    <definedName name="PF3n">#REF!</definedName>
    <definedName name="PF3n1">#REF!</definedName>
    <definedName name="PFn">#REF!</definedName>
    <definedName name="RagSoc" localSheetId="3">'Conto Economico '!$A$1</definedName>
    <definedName name="RagSoc">#REF!</definedName>
    <definedName name="T10An">'Conto Economico '!$B$27</definedName>
    <definedName name="T10An1">'Conto Economico '!$C$27</definedName>
    <definedName name="T10Bn">'Conto Economico '!$B$28</definedName>
    <definedName name="T10Bn1">'Conto Economico '!$C$28</definedName>
    <definedName name="T10Cn">'Conto Economico '!$B$29</definedName>
    <definedName name="T10Cn1">'Conto Economico '!$C$29</definedName>
    <definedName name="T10Dn">'Conto Economico '!$B$30</definedName>
    <definedName name="T10Dn1">'Conto Economico '!$C$30</definedName>
    <definedName name="T10n">'Conto Economico '!$B$26</definedName>
    <definedName name="T10n1">'Conto Economico '!$C$26</definedName>
    <definedName name="T11n">'Conto Economico '!$B$31</definedName>
    <definedName name="T11n1">'Conto Economico '!$C$31</definedName>
    <definedName name="T12n">'Conto Economico '!$B$32</definedName>
    <definedName name="T12n1">'Conto Economico '!$C$32</definedName>
    <definedName name="T13n">'Conto Economico '!$B$33</definedName>
    <definedName name="T13n1">'Conto Economico '!$C$33</definedName>
    <definedName name="T14n">'Conto Economico '!$B$34</definedName>
    <definedName name="T14n1">'Conto Economico '!$C$34</definedName>
    <definedName name="T15n">'Conto Economico '!$B$39</definedName>
    <definedName name="T15n1">'Conto Economico '!$C$39</definedName>
    <definedName name="T16An">'Conto Economico '!$B$41</definedName>
    <definedName name="T16An1">'Conto Economico '!$C$41</definedName>
    <definedName name="T16Bn">'Conto Economico '!$B$43</definedName>
    <definedName name="T16Bn1">'Conto Economico '!$C$43</definedName>
    <definedName name="T16Cn">'Conto Economico '!$B$45</definedName>
    <definedName name="T16Cn1">'Conto Economico '!$C$45</definedName>
    <definedName name="T16Dn">'Conto Economico '!$B$46</definedName>
    <definedName name="T16Dn1">'Conto Economico '!$C$46</definedName>
    <definedName name="T16n">'Conto Economico '!$B$40</definedName>
    <definedName name="T16n1">'Conto Economico '!$C$40</definedName>
    <definedName name="T17bisn">'Conto Economico '!$B$48</definedName>
    <definedName name="T17bisn1">'Conto Economico '!$C$48</definedName>
    <definedName name="T17n">'Conto Economico '!$B$47</definedName>
    <definedName name="T17n1">'Conto Economico '!$C$47</definedName>
    <definedName name="T18An">'Conto Economico '!$B$53</definedName>
    <definedName name="T18An1">'Conto Economico '!$C$53</definedName>
    <definedName name="T18Bn">'Conto Economico '!$B$54</definedName>
    <definedName name="T18Bn1">'Conto Economico '!$C$54</definedName>
    <definedName name="T18Cn">'Conto Economico '!$B$55</definedName>
    <definedName name="T18Cn1">'Conto Economico '!$C$55</definedName>
    <definedName name="T18Dn">'Conto Economico '!$B$56</definedName>
    <definedName name="T18Dn1">'Conto Economico '!$C$56</definedName>
    <definedName name="T18n">'Conto Economico '!$B$52</definedName>
    <definedName name="T18n1">'Conto Economico '!$C$52</definedName>
    <definedName name="T19An">'Conto Economico '!$B$58</definedName>
    <definedName name="T19An1">'Conto Economico '!$C$58</definedName>
    <definedName name="T19Bn">'Conto Economico '!$B$59</definedName>
    <definedName name="T19Bn1">'Conto Economico '!$C$59</definedName>
    <definedName name="T19Cn">'Conto Economico '!$B$60</definedName>
    <definedName name="T19Cn1">'Conto Economico '!$C$60</definedName>
    <definedName name="T19Dn">'Conto Economico '!$B$61</definedName>
    <definedName name="T19Dn1">'Conto Economico '!$C$61</definedName>
    <definedName name="T19n">'Conto Economico '!$B$57</definedName>
    <definedName name="T19n1">'Conto Economico '!$C$57</definedName>
    <definedName name="T1n">'Conto Economico '!$B$9</definedName>
    <definedName name="T1n1">'Conto Economico '!$C$9</definedName>
    <definedName name="T20In">'Conto Economico '!$B$66</definedName>
    <definedName name="T20In1">'Conto Economico '!$C$66</definedName>
    <definedName name="T2n">'Conto Economico '!$B$10</definedName>
    <definedName name="T2n1">'Conto Economico '!$C$10</definedName>
    <definedName name="T3n">'Conto Economico '!$B$11</definedName>
    <definedName name="T3n1">'Conto Economico '!$C$11</definedName>
    <definedName name="T4n">'Conto Economico '!$B$12</definedName>
    <definedName name="T4n1">'Conto Economico '!$C$12</definedName>
    <definedName name="T5n">'Conto Economico '!$B$13</definedName>
    <definedName name="T5n1">'Conto Economico '!$C$13</definedName>
    <definedName name="T6n">'Conto Economico '!$B$17</definedName>
    <definedName name="T6n1">'Conto Economico '!$C$17</definedName>
    <definedName name="T7n">'Conto Economico '!$B$18</definedName>
    <definedName name="T7n1">'Conto Economico '!$C$18</definedName>
    <definedName name="T8n">'Conto Economico '!$B$19</definedName>
    <definedName name="T8n1">'Conto Economico '!$C$19</definedName>
    <definedName name="T9An">'Conto Economico '!$B$21</definedName>
    <definedName name="T9An1">'Conto Economico '!$C$21</definedName>
    <definedName name="T9Bn">'Conto Economico '!$B$22</definedName>
    <definedName name="T9Bn1">'Conto Economico '!$C$22</definedName>
    <definedName name="T9Cn">'Conto Economico '!$B$23</definedName>
    <definedName name="T9Cn1">'Conto Economico '!$C$23</definedName>
    <definedName name="T9Dn">'Conto Economico '!$B$24</definedName>
    <definedName name="T9Dn1">'Conto Economico '!$C$24</definedName>
    <definedName name="T9En">'Conto Economico '!$B$25</definedName>
    <definedName name="T9En1">'Conto Economico '!$C$25</definedName>
    <definedName name="T9n">'Conto Economico '!$B$20</definedName>
    <definedName name="T9n1">'Conto Economico '!$C$20</definedName>
    <definedName name="TADn">'Conto Economico '!$B$68</definedName>
    <definedName name="TADn1">'Conto Economico '!$C$68</definedName>
    <definedName name="_xlnm.Print_Titles" localSheetId="2">'Stato Patrimoniale '!$4:$5</definedName>
    <definedName name="TotAttiv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" l="1"/>
  <c r="B16" i="10"/>
  <c r="B20" i="10" s="1"/>
  <c r="B18" i="10"/>
  <c r="B21" i="10"/>
  <c r="C62" i="9"/>
  <c r="B62" i="9"/>
  <c r="C49" i="9"/>
  <c r="B49" i="9"/>
  <c r="B64" i="9" s="1"/>
  <c r="B36" i="9"/>
  <c r="C35" i="9"/>
  <c r="B35" i="9"/>
  <c r="C14" i="9"/>
  <c r="B14" i="9"/>
  <c r="C5" i="9"/>
  <c r="C64" i="9" l="1"/>
  <c r="C36" i="9"/>
  <c r="E47" i="8" l="1"/>
  <c r="E20" i="8"/>
  <c r="K19" i="8"/>
  <c r="B48" i="7" l="1"/>
  <c r="C21" i="7"/>
  <c r="C48" i="7" s="1"/>
  <c r="C5" i="7"/>
  <c r="D86" i="6"/>
  <c r="H4" i="6"/>
  <c r="H3" i="6"/>
  <c r="H25" i="6" l="1"/>
  <c r="H106" i="6" l="1"/>
  <c r="D80" i="6" l="1"/>
  <c r="G96" i="6" l="1"/>
  <c r="H96" i="6"/>
  <c r="F96" i="6"/>
  <c r="C96" i="6"/>
  <c r="D96" i="6"/>
  <c r="B96" i="6"/>
  <c r="G80" i="6"/>
  <c r="F80" i="6"/>
  <c r="C80" i="6"/>
  <c r="B80" i="6"/>
  <c r="H80" i="6" l="1"/>
  <c r="H81" i="6" s="1"/>
  <c r="D97" i="6"/>
</calcChain>
</file>

<file path=xl/sharedStrings.xml><?xml version="1.0" encoding="utf-8"?>
<sst xmlns="http://schemas.openxmlformats.org/spreadsheetml/2006/main" count="322" uniqueCount="280">
  <si>
    <t>TOTALI</t>
  </si>
  <si>
    <t>Contributo Camera Arbitrale</t>
  </si>
  <si>
    <t>Contributi Consiglio Nazionale Forense</t>
  </si>
  <si>
    <t>Attività Comitato Pari Opportunità</t>
  </si>
  <si>
    <t>preventivo</t>
  </si>
  <si>
    <t>rendiconto</t>
  </si>
  <si>
    <t>variazione</t>
  </si>
  <si>
    <t>Tasse Annuali (Comprensiva Cnf, Ocf, Ecc.)</t>
  </si>
  <si>
    <t>Tasse Iscrizioni Albi</t>
  </si>
  <si>
    <t>Proventi Liquidazione Parcella</t>
  </si>
  <si>
    <t>Proventi Rilascio Certificati</t>
  </si>
  <si>
    <t>Interessi Attivi Lordi Di C/C Bancario</t>
  </si>
  <si>
    <t>Recuperi E Rimborsi</t>
  </si>
  <si>
    <t>Rimborsi Spese Anticipate</t>
  </si>
  <si>
    <t>Proventi Borse Di Studio</t>
  </si>
  <si>
    <t>Rimborso Per Spese Di Rappresentanza (Cena Sant'Ivone)</t>
  </si>
  <si>
    <t/>
  </si>
  <si>
    <t>Compensi Per Deposito Mediazioni</t>
  </si>
  <si>
    <t>Compensi Per Attività Di Mediazione</t>
  </si>
  <si>
    <t>Rimborso Spese Anticipate Occ</t>
  </si>
  <si>
    <t>Compensi Occ</t>
  </si>
  <si>
    <t>Oneri Previdenziali E Assistenziali Dipendenti Ordine</t>
  </si>
  <si>
    <t>Corsi Formazione Personale Ordine</t>
  </si>
  <si>
    <t>Irap Dipendenti Ordine</t>
  </si>
  <si>
    <t>Oneri Accessori Per Dipendenti (Buoni Pasto) Ordine</t>
  </si>
  <si>
    <t>Acquisto Libri E Rilegature Ordine</t>
  </si>
  <si>
    <t>Assicurazioni Ordine</t>
  </si>
  <si>
    <t>Compensi A Professionisti Ordine</t>
  </si>
  <si>
    <t>Manutenzione, Assistenza Tecnica E Software Ordine</t>
  </si>
  <si>
    <t>Servizi Pulizia Ordine</t>
  </si>
  <si>
    <t>Servizi Telefonici Ordine</t>
  </si>
  <si>
    <t>Spese Varie Ordine</t>
  </si>
  <si>
    <t>Spese Postali Ordine</t>
  </si>
  <si>
    <t>Cancelleria   Ordine</t>
  </si>
  <si>
    <t>Manutenzione Ordinaria Ufficio Ordine</t>
  </si>
  <si>
    <t>Servizi Per L'Avvocatura (Pec, Prenotalex, Difese D'Ufficio, Pct, Biblioteca) Ordine</t>
  </si>
  <si>
    <t>Contributo A Consiglio Distrettuale Di Disciplina</t>
  </si>
  <si>
    <t>Contributo Cup Modena</t>
  </si>
  <si>
    <t>Notifiche Per Iscritti</t>
  </si>
  <si>
    <t>Spese Di Rappresentanza (Cena Sant'Ivone 80% - Contributi Attivita' Sportive) Ordine</t>
  </si>
  <si>
    <t>Contributo Modena Giustizia</t>
  </si>
  <si>
    <t>Spese E Commissioni Bancarie Ordine</t>
  </si>
  <si>
    <t>Spese Riscossione  Tassa Annuale Ordine</t>
  </si>
  <si>
    <t>Imposte E Tasse Ordine</t>
  </si>
  <si>
    <t>Arrotondamenti Passivi Ordine</t>
  </si>
  <si>
    <t>Servizio Cofim</t>
  </si>
  <si>
    <t>Punto Informativo Tribunale</t>
  </si>
  <si>
    <t>Irap Mediazione</t>
  </si>
  <si>
    <t>Oneri Previdenziali E Assistenziali Dipendenti Mediazione</t>
  </si>
  <si>
    <t>Assicurazioni Mediazione</t>
  </si>
  <si>
    <t>Compensi A Professionisti Mediazione</t>
  </si>
  <si>
    <t>Manutenzione, Assistenza Tecnica E Software Mediazione</t>
  </si>
  <si>
    <t>Servizi Pulizia Mediazione</t>
  </si>
  <si>
    <t>Servizi Telefonici Mediazione</t>
  </si>
  <si>
    <t>Spese Varie Mediazione</t>
  </si>
  <si>
    <t>Spese Postali Mediazione</t>
  </si>
  <si>
    <t>Cancelleria   Mediazione</t>
  </si>
  <si>
    <t>Spese Di Vigilanza Mediazione</t>
  </si>
  <si>
    <t>Manutenzione Ordinaria Ufficio Mediazione</t>
  </si>
  <si>
    <t>Spese E Commissioni Bancarie Mediazione</t>
  </si>
  <si>
    <t>Imposte E Tasse Mediazione</t>
  </si>
  <si>
    <t>Arrotondamenti Passivi Mediazione</t>
  </si>
  <si>
    <t>Compensi A Mediatori</t>
  </si>
  <si>
    <t>Fondo Di Riserva</t>
  </si>
  <si>
    <t>Acquisto Macchine Ufficio e Software Ordine</t>
  </si>
  <si>
    <t>AVANZO DELLA GESTIONE CORRENTE</t>
  </si>
  <si>
    <t>Arrotondamenti Attivi Ordine</t>
  </si>
  <si>
    <t>Arrotondamenti Attivi Mediazione</t>
  </si>
  <si>
    <t>Stipendi OCC</t>
  </si>
  <si>
    <t>Assicurazioni OCC</t>
  </si>
  <si>
    <t>GESTIONE TITOLI</t>
  </si>
  <si>
    <t>RIVALUTAZIONE TITOLI</t>
  </si>
  <si>
    <t>AVANZO DELLA GESTIONE TITOLI</t>
  </si>
  <si>
    <t>Oneri Accessori Per Dipendenti (Buoni Pasto) Mediazione</t>
  </si>
  <si>
    <t>Oneri Previdenziali E Assistenziali  Dipendenti OCC</t>
  </si>
  <si>
    <t>ENTRATE</t>
  </si>
  <si>
    <t>SPESE</t>
  </si>
  <si>
    <t>UTILIZZO AVANZO DI AMMINISTRAZIONE</t>
  </si>
  <si>
    <t>Anticipazioni Diverse  Occ</t>
  </si>
  <si>
    <t>Anticipazioni Diverse Ordine</t>
  </si>
  <si>
    <t>Manutenzione, Assistenza Tecnica E Software OCC</t>
  </si>
  <si>
    <t>Spese E Commissioni Bancarie OCC</t>
  </si>
  <si>
    <t>Imposte E Tasse OCC</t>
  </si>
  <si>
    <t>Arrotondamenti passivi OCC</t>
  </si>
  <si>
    <t>Compensi per Gestori OCC</t>
  </si>
  <si>
    <t>Sportello pre-istruttoria finanziato da bando regionale</t>
  </si>
  <si>
    <t>Arrotondamenti attivi OCC</t>
  </si>
  <si>
    <t>Interessi Attivi Lordi Di C/C MEDIAZIONE</t>
  </si>
  <si>
    <t>Rimborso spese Anticipate Mediazione</t>
  </si>
  <si>
    <t>Corsi Formazione Personale Mediazione</t>
  </si>
  <si>
    <t>Manutenzione Straordinaria Ufficio Mediazione</t>
  </si>
  <si>
    <t>Contributo iscritti pre 2017</t>
  </si>
  <si>
    <t>Organismo Congressuale Forense</t>
  </si>
  <si>
    <t>Irap OCC</t>
  </si>
  <si>
    <t>Rimborso spese anticipate</t>
  </si>
  <si>
    <t>DIMINUZIONE RESIDUI PASSIVI</t>
  </si>
  <si>
    <t>DIMINUZIONE RESIDUI ATTIVI</t>
  </si>
  <si>
    <t>AVANZO GESTIONE DEI RESIDUI</t>
  </si>
  <si>
    <t>Bando regionale OCC</t>
  </si>
  <si>
    <t>Partecipazioni A Eventi - Congressi - Riunioni OIAD</t>
  </si>
  <si>
    <t>Partecipazioni A Eventi - Congressi - Riunioni Mediazione</t>
  </si>
  <si>
    <t>Partecipazioni a Eventi - Congressi - Riunioni OCC</t>
  </si>
  <si>
    <t>RENDICONTO 2025</t>
  </si>
  <si>
    <t>Stampa Albo</t>
  </si>
  <si>
    <t>accordo quadro sperimentale COA - CP - CSV - UEPE</t>
  </si>
  <si>
    <t>Progetto Cittadella Giudiziaria Spesa non ricorrente</t>
  </si>
  <si>
    <t>Acquisto Macchine Ufficio e Software mediazione</t>
  </si>
  <si>
    <t>Spese Condominiali Mediazione</t>
  </si>
  <si>
    <t>Contributi Fondazione Forense Modenese</t>
  </si>
  <si>
    <t>Acquisto Mobili e Arredi</t>
  </si>
  <si>
    <t>Acquisto altri beni</t>
  </si>
  <si>
    <t>Spese investimento tribunale</t>
  </si>
  <si>
    <t>Stipendi Ordine + TRF 2025</t>
  </si>
  <si>
    <t>Stipendi  Mediazione + TRF 2025</t>
  </si>
  <si>
    <t>Energia Elettrica, Acqua E Gas, TARIP Mediazione</t>
  </si>
  <si>
    <t>Energia Elettrica, Acqua E Gas, TARIP ORDINE</t>
  </si>
  <si>
    <t>Spese per Tribunale</t>
  </si>
  <si>
    <t>Servizi Per L'Avvocatura OCC Bando Regionale (corso di formazione)</t>
  </si>
  <si>
    <t xml:space="preserve">Donazioni spesa non ricorrente </t>
  </si>
  <si>
    <t>SPESE CORRENTI NON RICORRENTI UTILIZZO AVANZO DI AMMINISTRAZIONE</t>
  </si>
  <si>
    <t>ENTRATE IN CONTO CAPITALE</t>
  </si>
  <si>
    <t>SPESE IN CONTO CAPITALE</t>
  </si>
  <si>
    <t>PARTITE DI GIRO</t>
  </si>
  <si>
    <t>Data Entry (tiap)</t>
  </si>
  <si>
    <t>VARIAZIONI</t>
  </si>
  <si>
    <t>donazioni Ho avuto Sete odv</t>
  </si>
  <si>
    <t>avanzo amministrazione</t>
  </si>
  <si>
    <t>VARIAZIONE</t>
  </si>
  <si>
    <t>impianto videosorveglianza</t>
  </si>
  <si>
    <t>impianto antincendio</t>
  </si>
  <si>
    <t>FONDO DI RISERVA</t>
  </si>
  <si>
    <t>stampa albo</t>
  </si>
  <si>
    <t xml:space="preserve">punto informativo </t>
  </si>
  <si>
    <t>MAGGIORI ENTRATE</t>
  </si>
  <si>
    <t>MINORI ENTRATE</t>
  </si>
  <si>
    <t>Rimborso per spese di rappresentanza (cena sant'Ivone)</t>
  </si>
  <si>
    <t>Entrate per attività di mediazione</t>
  </si>
  <si>
    <t>minori spese</t>
  </si>
  <si>
    <t>maggiori spese</t>
  </si>
  <si>
    <t>contributi a fondazione</t>
  </si>
  <si>
    <t>Compensi mediatori</t>
  </si>
  <si>
    <t>manutenzione uffici</t>
  </si>
  <si>
    <t>servizi di pulizia</t>
  </si>
  <si>
    <t>spese di rappresentanza</t>
  </si>
  <si>
    <t>data entry (tiap)</t>
  </si>
  <si>
    <t>spese reggenza tribunale</t>
  </si>
  <si>
    <t>anticipazioni diverse</t>
  </si>
  <si>
    <t>Compenso Gestori</t>
  </si>
  <si>
    <t xml:space="preserve">Stipendi </t>
  </si>
  <si>
    <t>Oneri Previdenziali</t>
  </si>
  <si>
    <t>Irap</t>
  </si>
  <si>
    <t>Oneri Accessori (buoni pasto)</t>
  </si>
  <si>
    <t>Corso di formazione personale</t>
  </si>
  <si>
    <t>condominio</t>
  </si>
  <si>
    <t>assicurazioni</t>
  </si>
  <si>
    <t>software</t>
  </si>
  <si>
    <t>varie</t>
  </si>
  <si>
    <t>cancelleria</t>
  </si>
  <si>
    <t>luce acqua gas</t>
  </si>
  <si>
    <t>servizi per l'avvocatura</t>
  </si>
  <si>
    <t>riscossione tassa annuale AP</t>
  </si>
  <si>
    <t>CDD</t>
  </si>
  <si>
    <t>UTILIZZO AVANZO AMMINISTRAZIONE</t>
  </si>
  <si>
    <t>Progetto cittadella Giudiziaria</t>
  </si>
  <si>
    <t>app giuffre</t>
  </si>
  <si>
    <t>totale a pareggio</t>
  </si>
  <si>
    <t>STATO PATRIMONIALE</t>
  </si>
  <si>
    <t>ATTIVITA'</t>
  </si>
  <si>
    <t>ANNO</t>
  </si>
  <si>
    <t>PASSIVITA'</t>
  </si>
  <si>
    <t>A) CREDITI VERSO LO STATO ED ALTRI ENTI PUBBLICI</t>
  </si>
  <si>
    <t>A) PATRIMONIO NETTO</t>
  </si>
  <si>
    <t xml:space="preserve">    PER LA PARTECIPAZIONE AL PATRIMONIO INIZIALE</t>
  </si>
  <si>
    <r>
      <t xml:space="preserve">     I. </t>
    </r>
    <r>
      <rPr>
        <i/>
        <sz val="10"/>
        <rFont val="Arial"/>
        <family val="2"/>
      </rPr>
      <t>Fondo di dotazione</t>
    </r>
  </si>
  <si>
    <t>B) IMMOBILIZZAZIONI</t>
  </si>
  <si>
    <r>
      <t xml:space="preserve">     II. </t>
    </r>
    <r>
      <rPr>
        <i/>
        <sz val="10"/>
        <rFont val="Arial"/>
        <family val="2"/>
      </rPr>
      <t>Riserve obbligatorie e derivanti da leggi</t>
    </r>
  </si>
  <si>
    <r>
      <t xml:space="preserve">     III. </t>
    </r>
    <r>
      <rPr>
        <i/>
        <sz val="10"/>
        <rFont val="Arial"/>
        <family val="2"/>
      </rPr>
      <t>Riserve di rivalutazione</t>
    </r>
  </si>
  <si>
    <r>
      <t xml:space="preserve">     I. </t>
    </r>
    <r>
      <rPr>
        <i/>
        <sz val="10"/>
        <rFont val="Arial"/>
        <family val="2"/>
      </rPr>
      <t>Immobilizzazioni Immateriali</t>
    </r>
  </si>
  <si>
    <r>
      <t xml:space="preserve">     IV. </t>
    </r>
    <r>
      <rPr>
        <i/>
        <sz val="10"/>
        <rFont val="Arial"/>
        <family val="2"/>
      </rPr>
      <t>Contributi a fondo perduto</t>
    </r>
  </si>
  <si>
    <t>meno fnd ammortamento imm. Imm</t>
  </si>
  <si>
    <r>
      <t xml:space="preserve">     V. </t>
    </r>
    <r>
      <rPr>
        <i/>
        <sz val="10"/>
        <rFont val="Arial"/>
        <family val="2"/>
      </rPr>
      <t>Contributi per ripiano disavanzi</t>
    </r>
  </si>
  <si>
    <r>
      <t xml:space="preserve">     II. </t>
    </r>
    <r>
      <rPr>
        <i/>
        <sz val="10"/>
        <rFont val="Arial"/>
        <family val="2"/>
      </rPr>
      <t>Immobilizzazioni materiali</t>
    </r>
  </si>
  <si>
    <r>
      <t xml:space="preserve">     VI. </t>
    </r>
    <r>
      <rPr>
        <i/>
        <sz val="10"/>
        <rFont val="Arial"/>
        <family val="2"/>
      </rPr>
      <t>Riserve statutarie</t>
    </r>
  </si>
  <si>
    <t>meno fnd ammortamento imm. Mat.</t>
  </si>
  <si>
    <r>
      <t xml:space="preserve">     VII. </t>
    </r>
    <r>
      <rPr>
        <i/>
        <sz val="10"/>
        <rFont val="Arial"/>
        <family val="2"/>
      </rPr>
      <t>Altre riserve distintamente indicate</t>
    </r>
  </si>
  <si>
    <r>
      <t xml:space="preserve">     III. </t>
    </r>
    <r>
      <rPr>
        <i/>
        <sz val="10"/>
        <rFont val="Arial"/>
        <family val="2"/>
      </rPr>
      <t>Immobilizazioni finanziarie</t>
    </r>
    <r>
      <rPr>
        <sz val="10"/>
        <color rgb="FF000000"/>
        <rFont val="Times New Roman"/>
        <charset val="204"/>
      </rPr>
      <t>, con separata indicazione,</t>
    </r>
  </si>
  <si>
    <r>
      <t xml:space="preserve">     VIII. </t>
    </r>
    <r>
      <rPr>
        <i/>
        <sz val="10"/>
        <rFont val="Arial"/>
        <family val="2"/>
      </rPr>
      <t>Avanzi (Disavanzi) economici portati a nuovo</t>
    </r>
  </si>
  <si>
    <t xml:space="preserve">          per ciascuna voce dei crediti, degli importi esigibili </t>
  </si>
  <si>
    <r>
      <t xml:space="preserve">     IX.  </t>
    </r>
    <r>
      <rPr>
        <i/>
        <sz val="10"/>
        <rFont val="Arial"/>
        <family val="2"/>
      </rPr>
      <t>Avanzo (Disavanzo) economico d'esercizio</t>
    </r>
  </si>
  <si>
    <t xml:space="preserve">          entro l'esercizio successivo</t>
  </si>
  <si>
    <t>Totale Patrimonio netto (A)</t>
  </si>
  <si>
    <t>Totale Immobilizzazioni (B)</t>
  </si>
  <si>
    <t>B) CONTRIBUTI IN CONTO CAPITALE</t>
  </si>
  <si>
    <t>C) ATTIVO CIRCOLANTE</t>
  </si>
  <si>
    <r>
      <t xml:space="preserve">     I. </t>
    </r>
    <r>
      <rPr>
        <i/>
        <sz val="10"/>
        <rFont val="Arial"/>
        <family val="2"/>
      </rPr>
      <t>Rimanenze</t>
    </r>
  </si>
  <si>
    <t>C) FONDI PER RISCHI ED ONERI</t>
  </si>
  <si>
    <r>
      <t xml:space="preserve">     II. </t>
    </r>
    <r>
      <rPr>
        <i/>
        <sz val="10"/>
        <rFont val="Arial"/>
        <family val="2"/>
      </rPr>
      <t>Crediti</t>
    </r>
    <r>
      <rPr>
        <sz val="10"/>
        <rFont val="Arial"/>
        <family val="2"/>
      </rPr>
      <t>, con separata indicazione, per ciascuna voce,</t>
    </r>
  </si>
  <si>
    <t xml:space="preserve">         degli importi esigibili olre l'esercizio successivo</t>
  </si>
  <si>
    <t>D) TRATTAMENTO DI FINE RAPPORTO DI</t>
  </si>
  <si>
    <t xml:space="preserve">         entro 12 mesi</t>
  </si>
  <si>
    <t xml:space="preserve">       LAVORO SUBORDINATO</t>
  </si>
  <si>
    <t xml:space="preserve">         oltre 12 mesi</t>
  </si>
  <si>
    <r>
      <t xml:space="preserve">     III. </t>
    </r>
    <r>
      <rPr>
        <i/>
        <sz val="10"/>
        <rFont val="Arial"/>
        <family val="2"/>
      </rPr>
      <t>Attività finanziarie che non costituiscono immobilizzazioni</t>
    </r>
  </si>
  <si>
    <t>E) DEBITI, con separata indicazione, per ciascuna voce,</t>
  </si>
  <si>
    <t>degli importi esigibili oltre l'esercizio successivo</t>
  </si>
  <si>
    <r>
      <t xml:space="preserve">     IV. </t>
    </r>
    <r>
      <rPr>
        <i/>
        <sz val="10"/>
        <rFont val="Arial"/>
        <family val="2"/>
      </rPr>
      <t>Disponibilità liquide</t>
    </r>
  </si>
  <si>
    <r>
      <t xml:space="preserve">     I.</t>
    </r>
    <r>
      <rPr>
        <i/>
        <sz val="10"/>
        <rFont val="Arial"/>
        <family val="2"/>
      </rPr>
      <t xml:space="preserve"> Debiti bancari e finanziari</t>
    </r>
  </si>
  <si>
    <t>Totale attivo circolante (C)</t>
  </si>
  <si>
    <t>D) RATEI E RISCONTI</t>
  </si>
  <si>
    <r>
      <t xml:space="preserve">     II. </t>
    </r>
    <r>
      <rPr>
        <i/>
        <sz val="10"/>
        <rFont val="Arial"/>
        <family val="2"/>
      </rPr>
      <t>Residui Passivi</t>
    </r>
  </si>
  <si>
    <t>Totale Debiti (E)</t>
  </si>
  <si>
    <t>F) RATEI E RISCONTI</t>
  </si>
  <si>
    <t>Totale attivo</t>
  </si>
  <si>
    <t>Totale passivo e netto</t>
  </si>
  <si>
    <t>ORDINE DEGLI AVVOCATI MODENA</t>
  </si>
  <si>
    <t>CONTO ECONOMICO</t>
  </si>
  <si>
    <t>Consuntivo</t>
  </si>
  <si>
    <r>
      <t>A)</t>
    </r>
    <r>
      <rPr>
        <sz val="9"/>
        <rFont val="Arial"/>
        <family val="2"/>
      </rPr>
      <t xml:space="preserve"> VALORE DELLA PRODUZIONE</t>
    </r>
  </si>
  <si>
    <r>
      <t>1)</t>
    </r>
    <r>
      <rPr>
        <i/>
        <sz val="9"/>
        <rFont val="Times New Roman"/>
        <family val="1"/>
      </rPr>
      <t xml:space="preserve"> Proventi e corrispettivi per la produzione delle prestazioni e/o servizi</t>
    </r>
  </si>
  <si>
    <r>
      <t>2)</t>
    </r>
    <r>
      <rPr>
        <i/>
        <sz val="9"/>
        <rFont val="Times New Roman"/>
        <family val="1"/>
      </rPr>
      <t xml:space="preserve"> Variazione delle rimanenze dei prodotti in corso di lavorazione, semilavorati e finiti</t>
    </r>
  </si>
  <si>
    <t xml:space="preserve"> </t>
  </si>
  <si>
    <r>
      <t>3)</t>
    </r>
    <r>
      <rPr>
        <i/>
        <sz val="9"/>
        <rFont val="Times New Roman"/>
        <family val="1"/>
      </rPr>
      <t xml:space="preserve"> Variazione dei lavori in corso su ordinazione </t>
    </r>
  </si>
  <si>
    <r>
      <t>4)</t>
    </r>
    <r>
      <rPr>
        <i/>
        <sz val="9"/>
        <rFont val="Times New Roman"/>
        <family val="1"/>
      </rPr>
      <t xml:space="preserve"> Incrementi di immobilizzazioni per lavori interni</t>
    </r>
  </si>
  <si>
    <r>
      <t>5)</t>
    </r>
    <r>
      <rPr>
        <i/>
        <sz val="9"/>
        <rFont val="Times New Roman"/>
        <family val="1"/>
      </rPr>
      <t xml:space="preserve"> Altri ricavi e proventi, con separata indicazione dei contributi di competenza dell'esercizio</t>
    </r>
  </si>
  <si>
    <t>Totale valore della produzione (A)</t>
  </si>
  <si>
    <r>
      <t>B)</t>
    </r>
    <r>
      <rPr>
        <sz val="9"/>
        <rFont val="Arial"/>
        <family val="2"/>
      </rPr>
      <t xml:space="preserve"> COSTI DELLA PRODUZIONE</t>
    </r>
  </si>
  <si>
    <r>
      <t xml:space="preserve">6) </t>
    </r>
    <r>
      <rPr>
        <i/>
        <sz val="9"/>
        <rFont val="Times New Roman"/>
        <family val="1"/>
      </rPr>
      <t>per materie prime, sussidiarie, consumo e merci</t>
    </r>
  </si>
  <si>
    <r>
      <t xml:space="preserve"> 7) </t>
    </r>
    <r>
      <rPr>
        <i/>
        <sz val="9"/>
        <rFont val="Times New Roman"/>
        <family val="1"/>
      </rPr>
      <t>per servizi</t>
    </r>
  </si>
  <si>
    <r>
      <t xml:space="preserve"> 8)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per godimento beni di terzi</t>
    </r>
  </si>
  <si>
    <r>
      <t xml:space="preserve"> 9) </t>
    </r>
    <r>
      <rPr>
        <i/>
        <sz val="9"/>
        <rFont val="Times New Roman"/>
        <family val="1"/>
      </rPr>
      <t>per il personale</t>
    </r>
  </si>
  <si>
    <t>a) salari e stipendi</t>
  </si>
  <si>
    <t>b) oneri sociali</t>
  </si>
  <si>
    <t>c) trattamento di fine rapporto</t>
  </si>
  <si>
    <t>d) trattamento di quiescenza e simili</t>
  </si>
  <si>
    <t>e) altri costi</t>
  </si>
  <si>
    <r>
      <t>10)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Ammortamenti e svalutazioni</t>
    </r>
  </si>
  <si>
    <t>a) Ammortamento delle immobilizzazioni immateriali</t>
  </si>
  <si>
    <t xml:space="preserve">b) Ammortamento delle immobilizzazioni materiali </t>
  </si>
  <si>
    <t>c) Altre svalutazioni delle immobilizzazioni</t>
  </si>
  <si>
    <t>d) Svalutazione dei crediti compresi nell'attivo circolante e delle disponibilità liquide</t>
  </si>
  <si>
    <r>
      <t>11)</t>
    </r>
    <r>
      <rPr>
        <i/>
        <sz val="9"/>
        <rFont val="Times New Roman"/>
        <family val="1"/>
      </rPr>
      <t xml:space="preserve"> Variazioni delle rimanenze di materie prime, sussidisrie, di consumo e merci</t>
    </r>
  </si>
  <si>
    <r>
      <t>12)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Accantonamenti per rischi </t>
    </r>
  </si>
  <si>
    <r>
      <t>13)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Accantonamenti ai fondi per oneri</t>
    </r>
  </si>
  <si>
    <r>
      <t>14)</t>
    </r>
    <r>
      <rPr>
        <i/>
        <sz val="9"/>
        <rFont val="Times New Roman"/>
        <family val="1"/>
      </rPr>
      <t xml:space="preserve"> Oneri diversi di gestione</t>
    </r>
  </si>
  <si>
    <t>Totale Costi (B)</t>
  </si>
  <si>
    <t>DIFFERENZA TRA VALORE E COSTI DELLA PRODUZIONE (A - B)</t>
  </si>
  <si>
    <r>
      <t>C)</t>
    </r>
    <r>
      <rPr>
        <sz val="9"/>
        <rFont val="Arial"/>
        <family val="2"/>
      </rPr>
      <t xml:space="preserve"> PROVENTI E ONERI FINANZIARI</t>
    </r>
  </si>
  <si>
    <r>
      <t>15)</t>
    </r>
    <r>
      <rPr>
        <i/>
        <sz val="9"/>
        <rFont val="Times New Roman"/>
        <family val="1"/>
      </rPr>
      <t xml:space="preserve"> Proventi da partecipazioni </t>
    </r>
  </si>
  <si>
    <r>
      <t>16)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Altri proventi finanziari </t>
    </r>
  </si>
  <si>
    <t>a) di crediti iscritti nelle immobilizzazioni</t>
  </si>
  <si>
    <t xml:space="preserve">b) di titoli iscritti nelle immobilizzazioni che non costituiscono  </t>
  </si>
  <si>
    <t>partecipazioni;</t>
  </si>
  <si>
    <t>c) di titoli iscritti nell'attivo circolante che non costituiscono</t>
  </si>
  <si>
    <t>d) proventi diversi dai precedenti</t>
  </si>
  <si>
    <r>
      <t>17)</t>
    </r>
    <r>
      <rPr>
        <i/>
        <sz val="9"/>
        <rFont val="Times New Roman"/>
        <family val="1"/>
      </rPr>
      <t xml:space="preserve"> Interessi e altri oneri finanziari </t>
    </r>
  </si>
  <si>
    <r>
      <t>17 bis)</t>
    </r>
    <r>
      <rPr>
        <sz val="9"/>
        <rFont val="Times New Roman"/>
        <family val="1"/>
      </rPr>
      <t xml:space="preserve"> Utili e perdite su cambi</t>
    </r>
  </si>
  <si>
    <t>Totale proventi ed oneri finanziari (15+16-17±17 bis)</t>
  </si>
  <si>
    <r>
      <t>D)</t>
    </r>
    <r>
      <rPr>
        <sz val="9"/>
        <rFont val="Arial"/>
        <family val="2"/>
      </rPr>
      <t xml:space="preserve"> RETTIFICHE DI VALORE DI ATTIVITA' FINANZIARIE </t>
    </r>
  </si>
  <si>
    <r>
      <t>18)</t>
    </r>
    <r>
      <rPr>
        <i/>
        <sz val="9"/>
        <rFont val="Times New Roman"/>
        <family val="1"/>
      </rPr>
      <t xml:space="preserve"> Rivalutazioni: </t>
    </r>
  </si>
  <si>
    <t>a) di partecipazioni</t>
  </si>
  <si>
    <t xml:space="preserve">b) di imobilizzazioni finanziarie </t>
  </si>
  <si>
    <t>c) di titoli iscritti nell'attivo circolante</t>
  </si>
  <si>
    <t>d) di strumenti finanziari derivati</t>
  </si>
  <si>
    <r>
      <t>19)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Svalutazioni: </t>
    </r>
  </si>
  <si>
    <t>Totale rettifiche di valore (18-19)</t>
  </si>
  <si>
    <t>Risultato prima delle imposte (A-B±C±D)</t>
  </si>
  <si>
    <r>
      <t xml:space="preserve"> 20)</t>
    </r>
    <r>
      <rPr>
        <i/>
        <sz val="9"/>
        <rFont val="Times New Roman"/>
        <family val="1"/>
      </rPr>
      <t xml:space="preserve"> Imposte dell'esercizio</t>
    </r>
  </si>
  <si>
    <t>21) Avanzo/Disavanzo/Pareggio Economico</t>
  </si>
  <si>
    <t>Avanzo MEDIAZIONE libero</t>
  </si>
  <si>
    <t>Avanzo ORDINE libero</t>
  </si>
  <si>
    <t>Avanzo libero</t>
  </si>
  <si>
    <t>Fondo  Trattamento di fine rapporto ordine</t>
  </si>
  <si>
    <t>Fondo  Trattamento di fine rapporto mediazione</t>
  </si>
  <si>
    <t>Fondo per imposte</t>
  </si>
  <si>
    <t>Avanzo vincolato</t>
  </si>
  <si>
    <t>Risultato di Amministrazione Finale</t>
  </si>
  <si>
    <t>Residui Passivi Finali senza tfr</t>
  </si>
  <si>
    <t>Residui Attivi Finali</t>
  </si>
  <si>
    <t>Fondo Cassa Finale</t>
  </si>
  <si>
    <t>COMPOSIZIONE 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</si>
</sst>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;\-#,##0.00;#"/>
  </numFmts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name val="Arial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6"/>
      <color indexed="10"/>
      <name val="Arial"/>
      <family val="2"/>
    </font>
    <font>
      <sz val="10"/>
      <color indexed="8"/>
      <name val="MS Sans Serif"/>
    </font>
    <font>
      <sz val="9.85"/>
      <color indexed="8"/>
      <name val="Times New Roman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7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4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0" xfId="2" applyFont="1" applyBorder="1" applyAlignment="1">
      <alignment horizontal="left" vertical="center"/>
    </xf>
    <xf numFmtId="164" fontId="0" fillId="0" borderId="0" xfId="2" applyFont="1" applyFill="1" applyAlignment="1">
      <alignment horizontal="left" vertical="top"/>
    </xf>
    <xf numFmtId="164" fontId="5" fillId="0" borderId="1" xfId="2" applyFont="1" applyBorder="1" applyAlignment="1">
      <alignment horizontal="left" vertical="center"/>
    </xf>
    <xf numFmtId="164" fontId="5" fillId="0" borderId="8" xfId="2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4" fontId="5" fillId="0" borderId="4" xfId="2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4" fontId="5" fillId="0" borderId="10" xfId="2" applyFont="1" applyBorder="1" applyAlignment="1">
      <alignment horizontal="left" vertical="center"/>
    </xf>
    <xf numFmtId="164" fontId="5" fillId="0" borderId="6" xfId="2" applyFont="1" applyBorder="1" applyAlignment="1">
      <alignment horizontal="left" vertical="center"/>
    </xf>
    <xf numFmtId="164" fontId="5" fillId="0" borderId="11" xfId="2" applyFont="1" applyBorder="1" applyAlignment="1">
      <alignment horizontal="left" vertical="center"/>
    </xf>
    <xf numFmtId="164" fontId="5" fillId="0" borderId="9" xfId="2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164" fontId="5" fillId="0" borderId="14" xfId="2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0" borderId="15" xfId="2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5" fillId="0" borderId="17" xfId="2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164" fontId="5" fillId="0" borderId="18" xfId="2" applyFont="1" applyBorder="1" applyAlignment="1">
      <alignment horizontal="left" vertical="center"/>
    </xf>
    <xf numFmtId="0" fontId="0" fillId="0" borderId="13" xfId="0" applyBorder="1" applyAlignment="1">
      <alignment horizontal="left" vertical="top"/>
    </xf>
    <xf numFmtId="164" fontId="0" fillId="0" borderId="14" xfId="2" applyFont="1" applyFill="1" applyBorder="1" applyAlignment="1">
      <alignment horizontal="left" vertical="top"/>
    </xf>
    <xf numFmtId="164" fontId="5" fillId="0" borderId="19" xfId="2" applyFont="1" applyBorder="1" applyAlignment="1">
      <alignment horizontal="left" vertical="center"/>
    </xf>
    <xf numFmtId="0" fontId="3" fillId="0" borderId="16" xfId="0" applyFont="1" applyBorder="1" applyAlignment="1">
      <alignment horizontal="left" vertical="top"/>
    </xf>
    <xf numFmtId="164" fontId="0" fillId="0" borderId="17" xfId="2" applyFont="1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0" borderId="21" xfId="0" applyFont="1" applyBorder="1" applyAlignment="1">
      <alignment horizontal="left" vertical="center" wrapText="1"/>
    </xf>
    <xf numFmtId="164" fontId="5" fillId="0" borderId="22" xfId="2" applyFont="1" applyBorder="1" applyAlignment="1">
      <alignment horizontal="left" vertical="center"/>
    </xf>
    <xf numFmtId="164" fontId="5" fillId="0" borderId="23" xfId="2" applyFont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164" fontId="5" fillId="0" borderId="24" xfId="2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164" fontId="7" fillId="0" borderId="26" xfId="2" applyFont="1" applyBorder="1" applyAlignment="1">
      <alignment horizontal="left" vertical="center"/>
    </xf>
    <xf numFmtId="164" fontId="7" fillId="0" borderId="27" xfId="2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64" fontId="7" fillId="0" borderId="29" xfId="2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164" fontId="7" fillId="0" borderId="30" xfId="2" applyFont="1" applyBorder="1" applyAlignment="1">
      <alignment horizontal="left" vertical="center"/>
    </xf>
    <xf numFmtId="164" fontId="0" fillId="0" borderId="1" xfId="2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64" fontId="0" fillId="0" borderId="8" xfId="2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4" fontId="0" fillId="0" borderId="2" xfId="2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64" fontId="0" fillId="0" borderId="4" xfId="2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4" fontId="7" fillId="0" borderId="31" xfId="2" applyFont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164" fontId="5" fillId="3" borderId="1" xfId="2" applyFont="1" applyFill="1" applyBorder="1" applyAlignment="1">
      <alignment horizontal="left" vertical="center"/>
    </xf>
    <xf numFmtId="164" fontId="5" fillId="3" borderId="4" xfId="2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164" fontId="5" fillId="0" borderId="2" xfId="2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164" fontId="5" fillId="3" borderId="8" xfId="2" applyFont="1" applyFill="1" applyBorder="1" applyAlignment="1">
      <alignment horizontal="left" vertical="center"/>
    </xf>
    <xf numFmtId="164" fontId="5" fillId="3" borderId="2" xfId="2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 wrapText="1"/>
    </xf>
    <xf numFmtId="164" fontId="5" fillId="3" borderId="36" xfId="2" applyFont="1" applyFill="1" applyBorder="1" applyAlignment="1">
      <alignment horizontal="left" vertical="center"/>
    </xf>
    <xf numFmtId="164" fontId="5" fillId="3" borderId="37" xfId="2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164" fontId="5" fillId="3" borderId="10" xfId="2" applyFont="1" applyFill="1" applyBorder="1" applyAlignment="1">
      <alignment horizontal="left" vertical="center"/>
    </xf>
    <xf numFmtId="164" fontId="5" fillId="3" borderId="6" xfId="2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164" fontId="5" fillId="2" borderId="8" xfId="2" applyFont="1" applyFill="1" applyBorder="1" applyAlignment="1">
      <alignment horizontal="left" vertical="center"/>
    </xf>
    <xf numFmtId="164" fontId="5" fillId="2" borderId="12" xfId="2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64" fontId="5" fillId="2" borderId="22" xfId="2" applyFont="1" applyFill="1" applyBorder="1" applyAlignment="1">
      <alignment horizontal="left" vertical="center"/>
    </xf>
    <xf numFmtId="164" fontId="5" fillId="2" borderId="23" xfId="2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5" fillId="2" borderId="1" xfId="2" applyFont="1" applyFill="1" applyBorder="1" applyAlignment="1">
      <alignment horizontal="left" vertical="center"/>
    </xf>
    <xf numFmtId="164" fontId="5" fillId="2" borderId="11" xfId="2" applyFont="1" applyFill="1" applyBorder="1" applyAlignment="1">
      <alignment horizontal="left" vertical="center"/>
    </xf>
    <xf numFmtId="164" fontId="5" fillId="2" borderId="33" xfId="2" applyFont="1" applyFill="1" applyBorder="1" applyAlignment="1">
      <alignment horizontal="left" vertical="center"/>
    </xf>
    <xf numFmtId="164" fontId="5" fillId="2" borderId="34" xfId="2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164" fontId="5" fillId="2" borderId="4" xfId="2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44" fontId="5" fillId="2" borderId="3" xfId="0" applyNumberFormat="1" applyFont="1" applyFill="1" applyBorder="1" applyAlignment="1">
      <alignment horizontal="left" vertical="center"/>
    </xf>
    <xf numFmtId="44" fontId="5" fillId="0" borderId="7" xfId="0" applyNumberFormat="1" applyFont="1" applyBorder="1" applyAlignment="1">
      <alignment horizontal="left" vertical="center"/>
    </xf>
    <xf numFmtId="164" fontId="5" fillId="0" borderId="8" xfId="2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4" fontId="5" fillId="3" borderId="0" xfId="2" applyFont="1" applyFill="1" applyBorder="1" applyAlignment="1">
      <alignment horizontal="left" vertical="center"/>
    </xf>
    <xf numFmtId="164" fontId="5" fillId="4" borderId="18" xfId="2" applyFont="1" applyFill="1" applyBorder="1" applyAlignment="1">
      <alignment horizontal="left" vertical="center"/>
    </xf>
    <xf numFmtId="164" fontId="5" fillId="4" borderId="6" xfId="2" applyFont="1" applyFill="1" applyBorder="1" applyAlignment="1">
      <alignment horizontal="left" vertical="center"/>
    </xf>
    <xf numFmtId="164" fontId="5" fillId="5" borderId="20" xfId="2" applyFont="1" applyFill="1" applyBorder="1" applyAlignment="1">
      <alignment horizontal="left" vertical="center"/>
    </xf>
    <xf numFmtId="164" fontId="7" fillId="0" borderId="29" xfId="2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top"/>
    </xf>
    <xf numFmtId="164" fontId="0" fillId="0" borderId="22" xfId="2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164" fontId="0" fillId="0" borderId="24" xfId="2" applyFont="1" applyFill="1" applyBorder="1" applyAlignment="1">
      <alignment horizontal="left" vertical="top"/>
    </xf>
    <xf numFmtId="0" fontId="5" fillId="0" borderId="38" xfId="0" applyFont="1" applyBorder="1" applyAlignment="1">
      <alignment horizontal="left" vertical="center"/>
    </xf>
    <xf numFmtId="164" fontId="5" fillId="0" borderId="19" xfId="2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top"/>
    </xf>
    <xf numFmtId="164" fontId="0" fillId="0" borderId="0" xfId="2" applyFont="1" applyFill="1" applyBorder="1" applyAlignment="1">
      <alignment horizontal="left" vertical="top"/>
    </xf>
    <xf numFmtId="164" fontId="5" fillId="0" borderId="14" xfId="2" applyFont="1" applyFill="1" applyBorder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0" fontId="3" fillId="0" borderId="39" xfId="0" applyFont="1" applyBorder="1" applyAlignment="1">
      <alignment horizontal="left" vertical="top"/>
    </xf>
    <xf numFmtId="164" fontId="0" fillId="0" borderId="40" xfId="2" applyFont="1" applyFill="1" applyBorder="1" applyAlignment="1">
      <alignment horizontal="left" vertical="top"/>
    </xf>
    <xf numFmtId="164" fontId="5" fillId="0" borderId="40" xfId="2" applyFont="1" applyBorder="1" applyAlignment="1">
      <alignment horizontal="left" vertical="center"/>
    </xf>
    <xf numFmtId="0" fontId="3" fillId="0" borderId="40" xfId="0" applyFont="1" applyBorder="1" applyAlignment="1">
      <alignment horizontal="left" vertical="top"/>
    </xf>
    <xf numFmtId="164" fontId="5" fillId="0" borderId="41" xfId="2" applyFont="1" applyBorder="1" applyAlignment="1">
      <alignment horizontal="left" vertical="center"/>
    </xf>
    <xf numFmtId="0" fontId="1" fillId="0" borderId="0" xfId="3"/>
    <xf numFmtId="44" fontId="0" fillId="0" borderId="0" xfId="4" applyFont="1"/>
    <xf numFmtId="44" fontId="1" fillId="0" borderId="0" xfId="3" applyNumberFormat="1"/>
    <xf numFmtId="14" fontId="1" fillId="0" borderId="0" xfId="3" applyNumberFormat="1"/>
    <xf numFmtId="0" fontId="1" fillId="0" borderId="1" xfId="3" applyBorder="1"/>
    <xf numFmtId="0" fontId="4" fillId="0" borderId="1" xfId="3" applyFont="1" applyBorder="1" applyAlignment="1">
      <alignment horizontal="left" vertical="top" wrapText="1"/>
    </xf>
    <xf numFmtId="44" fontId="4" fillId="0" borderId="1" xfId="4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44" fontId="0" fillId="0" borderId="1" xfId="4" applyFont="1" applyBorder="1"/>
    <xf numFmtId="44" fontId="1" fillId="0" borderId="1" xfId="3" applyNumberFormat="1" applyBorder="1"/>
    <xf numFmtId="165" fontId="9" fillId="0" borderId="0" xfId="5" applyNumberFormat="1" applyFont="1" applyAlignment="1">
      <alignment horizontal="left"/>
    </xf>
    <xf numFmtId="0" fontId="8" fillId="0" borderId="0" xfId="5"/>
    <xf numFmtId="0" fontId="12" fillId="0" borderId="1" xfId="5" applyFont="1" applyBorder="1" applyAlignment="1">
      <alignment horizontal="center"/>
    </xf>
    <xf numFmtId="4" fontId="12" fillId="0" borderId="1" xfId="5" applyNumberFormat="1" applyFont="1" applyBorder="1" applyAlignment="1">
      <alignment horizontal="center"/>
    </xf>
    <xf numFmtId="0" fontId="8" fillId="0" borderId="1" xfId="5" applyBorder="1" applyAlignment="1">
      <alignment horizontal="center"/>
    </xf>
    <xf numFmtId="0" fontId="8" fillId="0" borderId="34" xfId="5" applyBorder="1"/>
    <xf numFmtId="0" fontId="8" fillId="0" borderId="44" xfId="5" applyBorder="1"/>
    <xf numFmtId="0" fontId="8" fillId="0" borderId="45" xfId="5" applyBorder="1"/>
    <xf numFmtId="4" fontId="8" fillId="0" borderId="36" xfId="6" applyNumberFormat="1" applyBorder="1" applyAlignment="1">
      <alignment horizontal="center"/>
    </xf>
    <xf numFmtId="4" fontId="8" fillId="0" borderId="46" xfId="6" applyNumberFormat="1" applyBorder="1" applyAlignment="1">
      <alignment horizontal="center"/>
    </xf>
    <xf numFmtId="4" fontId="8" fillId="0" borderId="33" xfId="6" applyNumberFormat="1" applyBorder="1" applyAlignment="1">
      <alignment horizontal="center"/>
    </xf>
    <xf numFmtId="0" fontId="8" fillId="0" borderId="47" xfId="5" applyBorder="1"/>
    <xf numFmtId="0" fontId="8" fillId="0" borderId="46" xfId="5" applyBorder="1"/>
    <xf numFmtId="4" fontId="8" fillId="0" borderId="36" xfId="6" applyNumberFormat="1" applyBorder="1"/>
    <xf numFmtId="4" fontId="8" fillId="0" borderId="46" xfId="6" applyNumberFormat="1" applyBorder="1"/>
    <xf numFmtId="165" fontId="8" fillId="0" borderId="36" xfId="6" applyNumberFormat="1" applyBorder="1"/>
    <xf numFmtId="165" fontId="8" fillId="0" borderId="46" xfId="6" applyNumberFormat="1" applyBorder="1"/>
    <xf numFmtId="165" fontId="8" fillId="0" borderId="36" xfId="6" applyNumberFormat="1" applyFill="1" applyBorder="1"/>
    <xf numFmtId="0" fontId="12" fillId="0" borderId="0" xfId="5" applyFont="1"/>
    <xf numFmtId="0" fontId="13" fillId="0" borderId="47" xfId="5" applyFont="1" applyBorder="1"/>
    <xf numFmtId="0" fontId="13" fillId="0" borderId="0" xfId="5" applyFont="1"/>
    <xf numFmtId="0" fontId="15" fillId="0" borderId="0" xfId="5" applyFont="1"/>
    <xf numFmtId="0" fontId="13" fillId="0" borderId="46" xfId="5" applyFont="1" applyBorder="1"/>
    <xf numFmtId="4" fontId="8" fillId="0" borderId="48" xfId="5" applyNumberFormat="1" applyBorder="1" applyAlignment="1">
      <alignment horizontal="right"/>
    </xf>
    <xf numFmtId="0" fontId="15" fillId="0" borderId="0" xfId="5" applyFont="1" applyAlignment="1">
      <alignment horizontal="center"/>
    </xf>
    <xf numFmtId="4" fontId="8" fillId="0" borderId="10" xfId="6" applyNumberFormat="1" applyBorder="1"/>
    <xf numFmtId="4" fontId="8" fillId="0" borderId="49" xfId="6" applyNumberFormat="1" applyBorder="1"/>
    <xf numFmtId="0" fontId="15" fillId="0" borderId="0" xfId="5" applyFont="1" applyAlignment="1">
      <alignment horizontal="right"/>
    </xf>
    <xf numFmtId="165" fontId="8" fillId="0" borderId="36" xfId="5" applyNumberFormat="1" applyBorder="1"/>
    <xf numFmtId="0" fontId="8" fillId="0" borderId="36" xfId="5" applyBorder="1"/>
    <xf numFmtId="165" fontId="8" fillId="0" borderId="47" xfId="5" applyNumberFormat="1" applyBorder="1"/>
    <xf numFmtId="0" fontId="8" fillId="0" borderId="23" xfId="5" applyBorder="1"/>
    <xf numFmtId="0" fontId="8" fillId="0" borderId="22" xfId="5" applyBorder="1"/>
    <xf numFmtId="4" fontId="8" fillId="0" borderId="36" xfId="5" applyNumberFormat="1" applyBorder="1"/>
    <xf numFmtId="4" fontId="8" fillId="0" borderId="46" xfId="5" applyNumberFormat="1" applyBorder="1"/>
    <xf numFmtId="4" fontId="8" fillId="0" borderId="50" xfId="6" applyNumberFormat="1" applyBorder="1"/>
    <xf numFmtId="0" fontId="8" fillId="0" borderId="51" xfId="5" applyBorder="1"/>
    <xf numFmtId="0" fontId="12" fillId="0" borderId="52" xfId="5" applyFont="1" applyBorder="1" applyAlignment="1">
      <alignment horizontal="center"/>
    </xf>
    <xf numFmtId="4" fontId="8" fillId="0" borderId="48" xfId="6" applyNumberFormat="1" applyFill="1" applyBorder="1"/>
    <xf numFmtId="4" fontId="8" fillId="0" borderId="53" xfId="6" applyNumberFormat="1" applyFill="1" applyBorder="1"/>
    <xf numFmtId="0" fontId="12" fillId="0" borderId="51" xfId="5" applyFont="1" applyBorder="1" applyAlignment="1">
      <alignment horizontal="center"/>
    </xf>
    <xf numFmtId="0" fontId="16" fillId="0" borderId="0" xfId="5" applyFont="1"/>
    <xf numFmtId="0" fontId="9" fillId="0" borderId="0" xfId="5" applyFont="1" applyAlignment="1">
      <alignment horizontal="left" vertical="center"/>
    </xf>
    <xf numFmtId="0" fontId="17" fillId="0" borderId="0" xfId="5" applyFont="1" applyAlignment="1">
      <alignment vertical="center"/>
    </xf>
    <xf numFmtId="0" fontId="8" fillId="0" borderId="0" xfId="5" applyAlignment="1">
      <alignment horizontal="center"/>
    </xf>
    <xf numFmtId="0" fontId="12" fillId="0" borderId="1" xfId="5" applyFont="1" applyBorder="1"/>
    <xf numFmtId="0" fontId="8" fillId="0" borderId="36" xfId="5" applyBorder="1" applyAlignment="1">
      <alignment vertical="center"/>
    </xf>
    <xf numFmtId="165" fontId="14" fillId="0" borderId="36" xfId="5" applyNumberFormat="1" applyFont="1" applyBorder="1" applyAlignment="1">
      <alignment horizontal="right"/>
    </xf>
    <xf numFmtId="0" fontId="18" fillId="0" borderId="36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 wrapText="1" indent="1"/>
    </xf>
    <xf numFmtId="0" fontId="20" fillId="0" borderId="36" xfId="5" applyFont="1" applyBorder="1" applyAlignment="1">
      <alignment horizontal="left" vertical="center" indent="1"/>
    </xf>
    <xf numFmtId="0" fontId="18" fillId="0" borderId="36" xfId="5" applyFont="1" applyBorder="1" applyAlignment="1">
      <alignment horizontal="right" vertical="center" wrapText="1"/>
    </xf>
    <xf numFmtId="4" fontId="8" fillId="0" borderId="54" xfId="5" applyNumberFormat="1" applyBorder="1" applyAlignment="1">
      <alignment horizontal="right"/>
    </xf>
    <xf numFmtId="0" fontId="22" fillId="0" borderId="36" xfId="5" applyFont="1" applyBorder="1" applyAlignment="1">
      <alignment horizontal="left" vertical="center" wrapText="1" indent="1"/>
    </xf>
    <xf numFmtId="0" fontId="24" fillId="0" borderId="36" xfId="5" applyFont="1" applyBorder="1" applyAlignment="1">
      <alignment horizontal="left" vertical="center" indent="3"/>
    </xf>
    <xf numFmtId="0" fontId="24" fillId="0" borderId="36" xfId="5" applyFont="1" applyBorder="1" applyAlignment="1">
      <alignment horizontal="left" vertical="center" wrapText="1" indent="3"/>
    </xf>
    <xf numFmtId="165" fontId="14" fillId="0" borderId="36" xfId="5" quotePrefix="1" applyNumberFormat="1" applyFont="1" applyBorder="1" applyAlignment="1">
      <alignment horizontal="right"/>
    </xf>
    <xf numFmtId="0" fontId="18" fillId="0" borderId="36" xfId="5" applyFont="1" applyBorder="1" applyAlignment="1">
      <alignment horizontal="right" vertical="center"/>
    </xf>
    <xf numFmtId="0" fontId="25" fillId="0" borderId="36" xfId="5" applyFont="1" applyBorder="1" applyAlignment="1">
      <alignment vertical="center" wrapText="1"/>
    </xf>
    <xf numFmtId="4" fontId="8" fillId="0" borderId="55" xfId="5" applyNumberFormat="1" applyBorder="1" applyAlignment="1">
      <alignment horizontal="right"/>
    </xf>
    <xf numFmtId="165" fontId="14" fillId="0" borderId="36" xfId="5" quotePrefix="1" applyNumberFormat="1" applyFont="1" applyBorder="1"/>
    <xf numFmtId="165" fontId="14" fillId="0" borderId="29" xfId="5" applyNumberFormat="1" applyFont="1" applyBorder="1" applyAlignment="1">
      <alignment horizontal="right"/>
    </xf>
    <xf numFmtId="0" fontId="8" fillId="0" borderId="0" xfId="5" applyAlignment="1">
      <alignment vertical="center" wrapText="1"/>
    </xf>
    <xf numFmtId="0" fontId="24" fillId="0" borderId="47" xfId="5" applyFont="1" applyBorder="1" applyAlignment="1">
      <alignment horizontal="left" vertical="center" indent="3"/>
    </xf>
    <xf numFmtId="165" fontId="14" fillId="0" borderId="36" xfId="5" applyNumberFormat="1" applyFont="1" applyBorder="1"/>
    <xf numFmtId="0" fontId="14" fillId="0" borderId="36" xfId="5" applyFont="1" applyBorder="1" applyAlignment="1">
      <alignment vertical="center"/>
    </xf>
    <xf numFmtId="4" fontId="14" fillId="0" borderId="36" xfId="5" quotePrefix="1" applyNumberFormat="1" applyFont="1" applyBorder="1" applyAlignment="1">
      <alignment horizontal="right"/>
    </xf>
    <xf numFmtId="0" fontId="12" fillId="0" borderId="22" xfId="5" applyFont="1" applyBorder="1" applyAlignment="1">
      <alignment vertical="center"/>
    </xf>
    <xf numFmtId="0" fontId="8" fillId="0" borderId="0" xfId="5" applyAlignment="1">
      <alignment vertical="center"/>
    </xf>
    <xf numFmtId="4" fontId="8" fillId="0" borderId="0" xfId="5" applyNumberFormat="1" applyAlignment="1" applyProtection="1">
      <alignment horizontal="right"/>
      <protection hidden="1"/>
    </xf>
    <xf numFmtId="4" fontId="8" fillId="0" borderId="0" xfId="5" applyNumberFormat="1" applyProtection="1">
      <protection hidden="1"/>
    </xf>
    <xf numFmtId="0" fontId="26" fillId="0" borderId="0" xfId="5" applyFont="1" applyAlignment="1">
      <alignment horizontal="left" vertical="center"/>
    </xf>
    <xf numFmtId="0" fontId="26" fillId="0" borderId="0" xfId="5" applyFont="1" applyAlignment="1">
      <alignment horizontal="left"/>
    </xf>
    <xf numFmtId="0" fontId="27" fillId="0" borderId="0" xfId="7"/>
    <xf numFmtId="44" fontId="27" fillId="0" borderId="0" xfId="7" applyNumberFormat="1"/>
    <xf numFmtId="44" fontId="29" fillId="3" borderId="41" xfId="8" applyFont="1" applyFill="1" applyBorder="1" applyAlignment="1" applyProtection="1"/>
    <xf numFmtId="44" fontId="29" fillId="3" borderId="39" xfId="8" applyFont="1" applyFill="1" applyBorder="1" applyAlignment="1" applyProtection="1"/>
    <xf numFmtId="0" fontId="30" fillId="0" borderId="0" xfId="7" applyFont="1"/>
    <xf numFmtId="44" fontId="29" fillId="0" borderId="41" xfId="8" applyFont="1" applyFill="1" applyBorder="1" applyAlignment="1" applyProtection="1"/>
    <xf numFmtId="44" fontId="29" fillId="0" borderId="39" xfId="8" applyFont="1" applyFill="1" applyBorder="1" applyAlignment="1" applyProtection="1"/>
    <xf numFmtId="0" fontId="29" fillId="0" borderId="0" xfId="7" applyFont="1"/>
    <xf numFmtId="44" fontId="29" fillId="0" borderId="18" xfId="8" applyFont="1" applyFill="1" applyBorder="1" applyAlignment="1" applyProtection="1"/>
    <xf numFmtId="0" fontId="29" fillId="0" borderId="16" xfId="7" applyFont="1" applyBorder="1"/>
    <xf numFmtId="44" fontId="29" fillId="0" borderId="19" xfId="8" applyFont="1" applyFill="1" applyBorder="1" applyAlignment="1" applyProtection="1"/>
    <xf numFmtId="0" fontId="29" fillId="0" borderId="38" xfId="7" applyFont="1" applyBorder="1"/>
    <xf numFmtId="44" fontId="29" fillId="0" borderId="38" xfId="8" applyFont="1" applyFill="1" applyBorder="1" applyAlignment="1" applyProtection="1"/>
    <xf numFmtId="4" fontId="28" fillId="0" borderId="0" xfId="9" applyNumberFormat="1" applyBorder="1"/>
    <xf numFmtId="0" fontId="29" fillId="0" borderId="15" xfId="7" applyFont="1" applyBorder="1"/>
    <xf numFmtId="44" fontId="29" fillId="0" borderId="13" xfId="8" applyFont="1" applyFill="1" applyBorder="1" applyAlignment="1" applyProtection="1">
      <alignment horizontal="left"/>
    </xf>
    <xf numFmtId="44" fontId="29" fillId="0" borderId="0" xfId="8" applyFont="1" applyFill="1" applyBorder="1" applyAlignment="1" applyProtection="1"/>
    <xf numFmtId="44" fontId="29" fillId="0" borderId="20" xfId="8" applyFont="1" applyFill="1" applyBorder="1" applyAlignment="1" applyProtection="1"/>
    <xf numFmtId="8" fontId="31" fillId="0" borderId="0" xfId="7" applyNumberFormat="1" applyFont="1"/>
    <xf numFmtId="44" fontId="32" fillId="0" borderId="19" xfId="8" applyFont="1" applyFill="1" applyBorder="1" applyAlignment="1" applyProtection="1"/>
    <xf numFmtId="8" fontId="32" fillId="0" borderId="15" xfId="8" applyNumberFormat="1" applyFont="1" applyFill="1" applyBorder="1" applyAlignment="1" applyProtection="1"/>
    <xf numFmtId="0" fontId="29" fillId="0" borderId="13" xfId="7" applyFont="1" applyBorder="1"/>
    <xf numFmtId="0" fontId="29" fillId="0" borderId="39" xfId="7" applyFont="1" applyBorder="1" applyAlignment="1">
      <alignment horizontal="center"/>
    </xf>
    <xf numFmtId="0" fontId="29" fillId="0" borderId="41" xfId="7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47" xfId="5" applyBorder="1"/>
    <xf numFmtId="0" fontId="8" fillId="0" borderId="0" xfId="5"/>
    <xf numFmtId="0" fontId="8" fillId="0" borderId="46" xfId="5" applyBorder="1"/>
    <xf numFmtId="0" fontId="15" fillId="0" borderId="0" xfId="5" applyFont="1" applyAlignment="1">
      <alignment horizontal="center"/>
    </xf>
    <xf numFmtId="0" fontId="15" fillId="0" borderId="46" xfId="5" applyFont="1" applyBorder="1" applyAlignment="1">
      <alignment horizontal="center"/>
    </xf>
    <xf numFmtId="0" fontId="13" fillId="0" borderId="47" xfId="5" applyFont="1" applyBorder="1"/>
    <xf numFmtId="0" fontId="13" fillId="0" borderId="0" xfId="5" applyFont="1"/>
    <xf numFmtId="0" fontId="13" fillId="0" borderId="46" xfId="5" applyFont="1" applyBorder="1"/>
    <xf numFmtId="0" fontId="13" fillId="0" borderId="47" xfId="5" applyFont="1" applyBorder="1" applyAlignment="1">
      <alignment wrapText="1"/>
    </xf>
    <xf numFmtId="0" fontId="13" fillId="0" borderId="0" xfId="5" applyFont="1" applyAlignment="1">
      <alignment wrapText="1"/>
    </xf>
    <xf numFmtId="0" fontId="13" fillId="0" borderId="46" xfId="5" applyFont="1" applyBorder="1" applyAlignment="1">
      <alignment wrapText="1"/>
    </xf>
    <xf numFmtId="0" fontId="14" fillId="0" borderId="47" xfId="5" applyFont="1" applyBorder="1"/>
    <xf numFmtId="0" fontId="14" fillId="0" borderId="0" xfId="5" applyFont="1"/>
    <xf numFmtId="0" fontId="14" fillId="0" borderId="46" xfId="5" applyFont="1" applyBorder="1"/>
    <xf numFmtId="0" fontId="10" fillId="0" borderId="0" xfId="5" applyFont="1" applyAlignment="1">
      <alignment horizontal="center"/>
    </xf>
    <xf numFmtId="0" fontId="11" fillId="0" borderId="0" xfId="5" applyFont="1"/>
    <xf numFmtId="0" fontId="12" fillId="0" borderId="1" xfId="5" applyFont="1" applyBorder="1" applyAlignment="1">
      <alignment horizontal="center"/>
    </xf>
    <xf numFmtId="0" fontId="8" fillId="0" borderId="11" xfId="5" applyBorder="1"/>
    <xf numFmtId="0" fontId="8" fillId="0" borderId="42" xfId="5" applyBorder="1"/>
    <xf numFmtId="0" fontId="8" fillId="0" borderId="43" xfId="5" applyBorder="1"/>
    <xf numFmtId="0" fontId="9" fillId="0" borderId="0" xfId="5" applyFont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horizontal="center"/>
    </xf>
    <xf numFmtId="0" fontId="8" fillId="0" borderId="1" xfId="5" applyBorder="1" applyAlignment="1">
      <alignment horizontal="center" vertical="center"/>
    </xf>
  </cellXfs>
  <cellStyles count="10">
    <cellStyle name="Euro" xfId="1" xr:uid="{00000000-0005-0000-0000-000000000000}"/>
    <cellStyle name="Migliaia 2" xfId="6" xr:uid="{A1FA19B3-B2EA-46F3-9E15-905ADA9B59FA}"/>
    <cellStyle name="Migliaia 3" xfId="9" xr:uid="{6031C246-A4F3-4C73-BC73-0A82208128F7}"/>
    <cellStyle name="Normale" xfId="0" builtinId="0"/>
    <cellStyle name="Normale 2" xfId="3" xr:uid="{2FD862FA-9760-49AD-8FEE-00828CE3C658}"/>
    <cellStyle name="Normale 3" xfId="5" xr:uid="{F2389EB1-F4FC-4DF1-992D-1AAAA354C9C8}"/>
    <cellStyle name="Normale 4" xfId="7" xr:uid="{F4D60FD0-A43B-4232-99E4-F1149066C391}"/>
    <cellStyle name="Valuta" xfId="2" builtinId="4"/>
    <cellStyle name="Valuta 2" xfId="4" xr:uid="{267568AD-A923-4FEC-8506-1771E187BEE6}"/>
    <cellStyle name="Valuta 3" xfId="8" xr:uid="{77C46722-F980-4C7F-ABD4-EB80567F03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ito%20e%20revisore/5)%202025%20StatoPatrimoniale.xlsx" TargetMode="External"/><Relationship Id="rId2" Type="http://schemas.openxmlformats.org/officeDocument/2006/relationships/externalLinkPath" Target="file:///\\server\documenti\BILANCI\BILANCIO%202025\SITO\sito%20e%20revisore\5)%202025%20StatoPatrimoniale.xlsx" TargetMode="External"/><Relationship Id="rId1" Type="http://schemas.openxmlformats.org/officeDocument/2006/relationships/externalLinkPath" Target="/BILANCI/BILANCIO%202025/SITO/sito%20e%20revisore/5)%202025%20StatoPatrimon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to Patrimoniale "/>
      <sheetName val="Stato Patrimonial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8AF6-6B67-4043-B8F3-B622BDDDA784}">
  <sheetPr>
    <pageSetUpPr fitToPage="1"/>
  </sheetPr>
  <dimension ref="A1:J111"/>
  <sheetViews>
    <sheetView tabSelected="1" zoomScale="70" zoomScaleNormal="70" workbookViewId="0">
      <selection activeCell="H15" activeCellId="5" sqref="H4:H5 H7:H8 H10 H12 H13 H15"/>
    </sheetView>
  </sheetViews>
  <sheetFormatPr defaultRowHeight="14.4" x14ac:dyDescent="0.25"/>
  <cols>
    <col min="1" max="1" width="48.21875" style="2" bestFit="1" customWidth="1"/>
    <col min="2" max="4" width="16" style="3" customWidth="1"/>
    <col min="5" max="5" width="67.44140625" style="2" customWidth="1"/>
    <col min="6" max="8" width="16" style="3" customWidth="1"/>
    <col min="9" max="9" width="8.88671875" style="2"/>
    <col min="10" max="10" width="12.77734375" style="2" bestFit="1" customWidth="1"/>
    <col min="11" max="16384" width="8.88671875" style="2"/>
  </cols>
  <sheetData>
    <row r="1" spans="1:8" ht="51.6" customHeight="1" thickBot="1" x14ac:dyDescent="0.3">
      <c r="A1" s="217" t="s">
        <v>102</v>
      </c>
      <c r="B1" s="218"/>
      <c r="C1" s="218"/>
      <c r="D1" s="218"/>
      <c r="E1" s="218"/>
      <c r="F1" s="218"/>
      <c r="G1" s="218"/>
      <c r="H1" s="219"/>
    </row>
    <row r="2" spans="1:8" ht="36.6" customHeight="1" thickBot="1" x14ac:dyDescent="0.3">
      <c r="A2" s="36" t="s">
        <v>75</v>
      </c>
      <c r="B2" s="37" t="s">
        <v>4</v>
      </c>
      <c r="C2" s="37" t="s">
        <v>6</v>
      </c>
      <c r="D2" s="53" t="s">
        <v>5</v>
      </c>
      <c r="E2" s="36" t="s">
        <v>76</v>
      </c>
      <c r="F2" s="37" t="s">
        <v>4</v>
      </c>
      <c r="G2" s="37" t="s">
        <v>6</v>
      </c>
      <c r="H2" s="38" t="s">
        <v>5</v>
      </c>
    </row>
    <row r="3" spans="1:8" ht="18.600000000000001" customHeight="1" x14ac:dyDescent="0.25">
      <c r="A3" s="31" t="s">
        <v>7</v>
      </c>
      <c r="B3" s="32">
        <v>571190</v>
      </c>
      <c r="C3" s="32"/>
      <c r="D3" s="33">
        <v>561540</v>
      </c>
      <c r="E3" s="34" t="s">
        <v>112</v>
      </c>
      <c r="F3" s="32">
        <v>121000</v>
      </c>
      <c r="G3" s="32">
        <v>2000</v>
      </c>
      <c r="H3" s="35">
        <f>5938+116087.26</f>
        <v>122025.26</v>
      </c>
    </row>
    <row r="4" spans="1:8" ht="18.600000000000001" customHeight="1" x14ac:dyDescent="0.25">
      <c r="A4" s="7" t="s">
        <v>8</v>
      </c>
      <c r="B4" s="5"/>
      <c r="C4" s="5"/>
      <c r="D4" s="12">
        <v>2050</v>
      </c>
      <c r="E4" s="81" t="s">
        <v>113</v>
      </c>
      <c r="F4" s="77">
        <v>105000</v>
      </c>
      <c r="G4" s="77">
        <v>14738</v>
      </c>
      <c r="H4" s="82">
        <f>5786.64+111711.31</f>
        <v>117497.95</v>
      </c>
    </row>
    <row r="5" spans="1:8" ht="18.600000000000001" customHeight="1" x14ac:dyDescent="0.25">
      <c r="A5" s="7" t="s">
        <v>9</v>
      </c>
      <c r="B5" s="5">
        <v>12000</v>
      </c>
      <c r="C5" s="5"/>
      <c r="D5" s="12">
        <v>10917.5</v>
      </c>
      <c r="E5" s="54" t="s">
        <v>68</v>
      </c>
      <c r="F5" s="55">
        <v>5000</v>
      </c>
      <c r="G5" s="55"/>
      <c r="H5" s="55">
        <v>4375.8999999999996</v>
      </c>
    </row>
    <row r="6" spans="1:8" ht="18.600000000000001" customHeight="1" x14ac:dyDescent="0.25">
      <c r="A6" s="7" t="s">
        <v>10</v>
      </c>
      <c r="B6" s="5">
        <v>640</v>
      </c>
      <c r="C6" s="5"/>
      <c r="D6" s="12">
        <v>712</v>
      </c>
      <c r="E6" s="14" t="s">
        <v>21</v>
      </c>
      <c r="F6" s="5">
        <v>31500</v>
      </c>
      <c r="G6" s="5"/>
      <c r="H6" s="8">
        <v>31098.3</v>
      </c>
    </row>
    <row r="7" spans="1:8" ht="18.600000000000001" customHeight="1" x14ac:dyDescent="0.25">
      <c r="A7" s="7" t="s">
        <v>11</v>
      </c>
      <c r="B7" s="5"/>
      <c r="C7" s="5"/>
      <c r="D7" s="12"/>
      <c r="E7" s="81" t="s">
        <v>48</v>
      </c>
      <c r="F7" s="77">
        <v>23500</v>
      </c>
      <c r="G7" s="77">
        <v>6200</v>
      </c>
      <c r="H7" s="82">
        <v>29630.58</v>
      </c>
    </row>
    <row r="8" spans="1:8" ht="18.600000000000001" customHeight="1" x14ac:dyDescent="0.25">
      <c r="A8" s="7" t="s">
        <v>12</v>
      </c>
      <c r="B8" s="5">
        <v>0</v>
      </c>
      <c r="C8" s="5"/>
      <c r="D8" s="12">
        <v>2129.0700000000002</v>
      </c>
      <c r="E8" s="54" t="s">
        <v>74</v>
      </c>
      <c r="F8" s="55">
        <v>1100</v>
      </c>
      <c r="G8" s="55">
        <v>230</v>
      </c>
      <c r="H8" s="55">
        <v>1133.5</v>
      </c>
    </row>
    <row r="9" spans="1:8" ht="18.600000000000001" customHeight="1" x14ac:dyDescent="0.25">
      <c r="A9" s="7" t="s">
        <v>13</v>
      </c>
      <c r="B9" s="5">
        <v>4000</v>
      </c>
      <c r="C9" s="5"/>
      <c r="D9" s="12">
        <v>3480</v>
      </c>
      <c r="E9" s="14" t="s">
        <v>22</v>
      </c>
      <c r="F9" s="5">
        <v>1000</v>
      </c>
      <c r="G9" s="5">
        <v>600</v>
      </c>
      <c r="H9" s="8">
        <v>1566.37</v>
      </c>
    </row>
    <row r="10" spans="1:8" ht="18.600000000000001" customHeight="1" x14ac:dyDescent="0.25">
      <c r="A10" s="7" t="s">
        <v>91</v>
      </c>
      <c r="B10" s="5"/>
      <c r="C10" s="5"/>
      <c r="D10" s="12"/>
      <c r="E10" s="81" t="s">
        <v>89</v>
      </c>
      <c r="F10" s="77">
        <v>1000</v>
      </c>
      <c r="G10" s="77">
        <v>-400</v>
      </c>
      <c r="H10" s="82">
        <v>540</v>
      </c>
    </row>
    <row r="11" spans="1:8" ht="18.600000000000001" customHeight="1" x14ac:dyDescent="0.25">
      <c r="A11" s="7" t="s">
        <v>14</v>
      </c>
      <c r="B11" s="5"/>
      <c r="C11" s="5"/>
      <c r="D11" s="12"/>
      <c r="E11" s="14" t="s">
        <v>23</v>
      </c>
      <c r="F11" s="5">
        <v>11000</v>
      </c>
      <c r="G11" s="5">
        <v>-1000</v>
      </c>
      <c r="H11" s="8">
        <v>9912.07</v>
      </c>
    </row>
    <row r="12" spans="1:8" ht="28.2" customHeight="1" x14ac:dyDescent="0.25">
      <c r="A12" s="7" t="s">
        <v>15</v>
      </c>
      <c r="B12" s="5">
        <v>8000</v>
      </c>
      <c r="C12" s="5">
        <v>2390</v>
      </c>
      <c r="D12" s="12">
        <v>10390</v>
      </c>
      <c r="E12" s="81" t="s">
        <v>47</v>
      </c>
      <c r="F12" s="77">
        <v>8200</v>
      </c>
      <c r="G12" s="77">
        <v>1000</v>
      </c>
      <c r="H12" s="82">
        <v>8920.85</v>
      </c>
    </row>
    <row r="13" spans="1:8" ht="28.2" customHeight="1" x14ac:dyDescent="0.25">
      <c r="A13" s="7"/>
      <c r="B13" s="5"/>
      <c r="C13" s="5"/>
      <c r="D13" s="12"/>
      <c r="E13" s="54" t="s">
        <v>93</v>
      </c>
      <c r="F13" s="55">
        <v>400</v>
      </c>
      <c r="G13" s="55">
        <v>850</v>
      </c>
      <c r="H13" s="55">
        <v>991.21</v>
      </c>
    </row>
    <row r="14" spans="1:8" ht="18.600000000000001" customHeight="1" x14ac:dyDescent="0.25">
      <c r="A14" s="7" t="s">
        <v>66</v>
      </c>
      <c r="B14" s="5">
        <v>5</v>
      </c>
      <c r="C14" s="5"/>
      <c r="D14" s="12">
        <v>2.73</v>
      </c>
      <c r="E14" s="14" t="s">
        <v>24</v>
      </c>
      <c r="F14" s="5">
        <v>5670</v>
      </c>
      <c r="G14" s="5">
        <v>1652</v>
      </c>
      <c r="H14" s="8">
        <v>5723.64</v>
      </c>
    </row>
    <row r="15" spans="1:8" ht="18.600000000000001" customHeight="1" thickBot="1" x14ac:dyDescent="0.3">
      <c r="A15" s="9"/>
      <c r="B15" s="10"/>
      <c r="C15" s="10"/>
      <c r="D15" s="13"/>
      <c r="E15" s="85" t="s">
        <v>73</v>
      </c>
      <c r="F15" s="77">
        <v>5670</v>
      </c>
      <c r="G15" s="77"/>
      <c r="H15" s="82">
        <v>4132.4399999999996</v>
      </c>
    </row>
    <row r="16" spans="1:8" ht="18.600000000000001" customHeight="1" x14ac:dyDescent="0.25">
      <c r="A16" s="69" t="s">
        <v>67</v>
      </c>
      <c r="B16" s="70">
        <v>20</v>
      </c>
      <c r="C16" s="70"/>
      <c r="D16" s="71">
        <v>87.49</v>
      </c>
      <c r="E16" s="15" t="s">
        <v>25</v>
      </c>
      <c r="F16" s="5">
        <v>1500</v>
      </c>
      <c r="G16" s="5"/>
      <c r="H16" s="8">
        <v>632.54999999999995</v>
      </c>
    </row>
    <row r="17" spans="1:8" ht="18.600000000000001" customHeight="1" x14ac:dyDescent="0.25">
      <c r="A17" s="94"/>
      <c r="B17" s="73"/>
      <c r="C17" s="73"/>
      <c r="D17" s="74"/>
      <c r="E17" s="15" t="s">
        <v>103</v>
      </c>
      <c r="F17" s="5">
        <v>3000</v>
      </c>
      <c r="G17" s="5">
        <v>660</v>
      </c>
      <c r="H17" s="8">
        <v>3660</v>
      </c>
    </row>
    <row r="18" spans="1:8" ht="18.600000000000001" customHeight="1" thickBot="1" x14ac:dyDescent="0.3">
      <c r="A18" s="72" t="s">
        <v>87</v>
      </c>
      <c r="B18" s="73">
        <v>700</v>
      </c>
      <c r="C18" s="73"/>
      <c r="D18" s="74">
        <v>14.56</v>
      </c>
      <c r="E18" s="15" t="s">
        <v>26</v>
      </c>
      <c r="F18" s="5">
        <v>7500</v>
      </c>
      <c r="G18" s="5">
        <v>2500</v>
      </c>
      <c r="H18" s="8">
        <v>9995.81</v>
      </c>
    </row>
    <row r="19" spans="1:8" ht="18.600000000000001" customHeight="1" x14ac:dyDescent="0.25">
      <c r="A19" s="75" t="s">
        <v>88</v>
      </c>
      <c r="B19" s="73"/>
      <c r="C19" s="73"/>
      <c r="D19" s="74">
        <v>54.33</v>
      </c>
      <c r="E19" s="83" t="s">
        <v>49</v>
      </c>
      <c r="F19" s="77">
        <v>9000</v>
      </c>
      <c r="G19" s="77">
        <v>-1500</v>
      </c>
      <c r="H19" s="82">
        <v>5818.7</v>
      </c>
    </row>
    <row r="20" spans="1:8" ht="18.600000000000001" customHeight="1" x14ac:dyDescent="0.25">
      <c r="A20" s="76" t="s">
        <v>17</v>
      </c>
      <c r="B20" s="77">
        <v>88000</v>
      </c>
      <c r="C20" s="77"/>
      <c r="D20" s="78">
        <v>88604.33</v>
      </c>
      <c r="E20" s="57" t="s">
        <v>69</v>
      </c>
      <c r="F20" s="55">
        <v>1250</v>
      </c>
      <c r="G20" s="55">
        <v>1000</v>
      </c>
      <c r="H20" s="55">
        <v>1758</v>
      </c>
    </row>
    <row r="21" spans="1:8" ht="18.600000000000001" customHeight="1" thickBot="1" x14ac:dyDescent="0.3">
      <c r="A21" s="75" t="s">
        <v>18</v>
      </c>
      <c r="B21" s="79">
        <v>500000</v>
      </c>
      <c r="C21" s="79">
        <v>220000</v>
      </c>
      <c r="D21" s="80">
        <v>673954.01</v>
      </c>
      <c r="E21" s="16" t="s">
        <v>27</v>
      </c>
      <c r="F21" s="5">
        <v>9500</v>
      </c>
      <c r="G21" s="5"/>
      <c r="H21" s="8">
        <v>8222.76</v>
      </c>
    </row>
    <row r="22" spans="1:8" ht="18.600000000000001" customHeight="1" x14ac:dyDescent="0.25">
      <c r="A22" s="60" t="s">
        <v>19</v>
      </c>
      <c r="B22" s="61">
        <v>4000</v>
      </c>
      <c r="C22" s="61"/>
      <c r="D22" s="62">
        <v>3232.63</v>
      </c>
      <c r="E22" s="84" t="s">
        <v>50</v>
      </c>
      <c r="F22" s="77">
        <v>6500</v>
      </c>
      <c r="G22" s="77"/>
      <c r="H22" s="82">
        <v>5064.92</v>
      </c>
    </row>
    <row r="23" spans="1:8" ht="18.600000000000001" customHeight="1" x14ac:dyDescent="0.25">
      <c r="A23" s="63" t="s">
        <v>86</v>
      </c>
      <c r="B23" s="64"/>
      <c r="C23" s="64"/>
      <c r="D23" s="65">
        <v>2.09</v>
      </c>
      <c r="E23" s="14" t="s">
        <v>28</v>
      </c>
      <c r="F23" s="5">
        <v>15000</v>
      </c>
      <c r="G23" s="5">
        <v>-1000</v>
      </c>
      <c r="H23" s="8">
        <v>13639.17</v>
      </c>
    </row>
    <row r="24" spans="1:8" ht="18.600000000000001" customHeight="1" thickBot="1" x14ac:dyDescent="0.3">
      <c r="A24" s="66" t="s">
        <v>20</v>
      </c>
      <c r="B24" s="67">
        <v>75000</v>
      </c>
      <c r="C24" s="67"/>
      <c r="D24" s="68">
        <v>86421.67</v>
      </c>
      <c r="E24" s="81" t="s">
        <v>51</v>
      </c>
      <c r="F24" s="77">
        <v>17000</v>
      </c>
      <c r="G24" s="77">
        <v>-700</v>
      </c>
      <c r="H24" s="82">
        <v>15794.68</v>
      </c>
    </row>
    <row r="25" spans="1:8" ht="18.600000000000001" customHeight="1" x14ac:dyDescent="0.25">
      <c r="A25" s="88" t="s">
        <v>98</v>
      </c>
      <c r="B25" s="89">
        <v>9500</v>
      </c>
      <c r="C25" s="89">
        <v>0</v>
      </c>
      <c r="D25" s="89">
        <v>9500</v>
      </c>
      <c r="E25" s="54" t="s">
        <v>80</v>
      </c>
      <c r="F25" s="55">
        <v>500</v>
      </c>
      <c r="G25" s="55">
        <v>8700</v>
      </c>
      <c r="H25" s="55">
        <f>1120+8052.1</f>
        <v>9172.1</v>
      </c>
    </row>
    <row r="26" spans="1:8" ht="18.600000000000001" customHeight="1" x14ac:dyDescent="0.25">
      <c r="A26" s="2" t="s">
        <v>16</v>
      </c>
      <c r="E26" s="14" t="s">
        <v>29</v>
      </c>
      <c r="F26" s="5">
        <v>4300</v>
      </c>
      <c r="G26" s="5">
        <v>-100</v>
      </c>
      <c r="H26" s="8">
        <v>3112.02</v>
      </c>
    </row>
    <row r="27" spans="1:8" ht="18.600000000000001" customHeight="1" x14ac:dyDescent="0.25">
      <c r="A27" s="2" t="s">
        <v>16</v>
      </c>
      <c r="E27" s="81" t="s">
        <v>52</v>
      </c>
      <c r="F27" s="77">
        <v>4300</v>
      </c>
      <c r="G27" s="77">
        <v>2600</v>
      </c>
      <c r="H27" s="82">
        <v>6879.86</v>
      </c>
    </row>
    <row r="28" spans="1:8" ht="18.600000000000001" customHeight="1" x14ac:dyDescent="0.25">
      <c r="A28" s="2" t="s">
        <v>16</v>
      </c>
      <c r="E28" s="14" t="s">
        <v>30</v>
      </c>
      <c r="F28" s="5">
        <v>2500</v>
      </c>
      <c r="G28" s="5"/>
      <c r="H28" s="8">
        <v>2254.5700000000002</v>
      </c>
    </row>
    <row r="29" spans="1:8" ht="18.600000000000001" customHeight="1" x14ac:dyDescent="0.25">
      <c r="A29" s="2" t="s">
        <v>16</v>
      </c>
      <c r="E29" s="81" t="s">
        <v>53</v>
      </c>
      <c r="F29" s="77">
        <v>500</v>
      </c>
      <c r="G29" s="77"/>
      <c r="H29" s="82">
        <v>273.42</v>
      </c>
    </row>
    <row r="30" spans="1:8" ht="18.600000000000001" customHeight="1" x14ac:dyDescent="0.25">
      <c r="A30" s="2" t="s">
        <v>16</v>
      </c>
      <c r="E30" s="14" t="s">
        <v>31</v>
      </c>
      <c r="F30" s="5">
        <v>1500</v>
      </c>
      <c r="G30" s="5">
        <v>750</v>
      </c>
      <c r="H30" s="8">
        <v>1689.67</v>
      </c>
    </row>
    <row r="31" spans="1:8" ht="27.6" customHeight="1" x14ac:dyDescent="0.25">
      <c r="A31" s="2" t="s">
        <v>16</v>
      </c>
      <c r="E31" s="81" t="s">
        <v>54</v>
      </c>
      <c r="F31" s="77">
        <v>1500</v>
      </c>
      <c r="G31" s="77">
        <v>750</v>
      </c>
      <c r="H31" s="82">
        <v>252.88</v>
      </c>
    </row>
    <row r="32" spans="1:8" ht="18.600000000000001" customHeight="1" x14ac:dyDescent="0.25">
      <c r="A32" s="2" t="s">
        <v>16</v>
      </c>
      <c r="E32" s="14" t="s">
        <v>32</v>
      </c>
      <c r="F32" s="5">
        <v>2500</v>
      </c>
      <c r="G32" s="5"/>
      <c r="H32" s="8">
        <v>944.84</v>
      </c>
    </row>
    <row r="33" spans="1:8" ht="18.600000000000001" customHeight="1" x14ac:dyDescent="0.25">
      <c r="A33" s="2" t="s">
        <v>16</v>
      </c>
      <c r="E33" s="81" t="s">
        <v>55</v>
      </c>
      <c r="F33" s="77">
        <v>7500</v>
      </c>
      <c r="G33" s="77"/>
      <c r="H33" s="82">
        <v>6729.5</v>
      </c>
    </row>
    <row r="34" spans="1:8" ht="18.600000000000001" customHeight="1" x14ac:dyDescent="0.25">
      <c r="A34" s="2" t="s">
        <v>16</v>
      </c>
      <c r="E34" s="14" t="s">
        <v>33</v>
      </c>
      <c r="F34" s="5">
        <v>3000</v>
      </c>
      <c r="G34" s="5">
        <v>500</v>
      </c>
      <c r="H34" s="8">
        <v>2862.96</v>
      </c>
    </row>
    <row r="35" spans="1:8" ht="18.600000000000001" customHeight="1" x14ac:dyDescent="0.25">
      <c r="A35" s="2" t="s">
        <v>16</v>
      </c>
      <c r="E35" s="81" t="s">
        <v>56</v>
      </c>
      <c r="F35" s="77">
        <v>2000</v>
      </c>
      <c r="G35" s="77">
        <v>500</v>
      </c>
      <c r="H35" s="82">
        <v>1996.72</v>
      </c>
    </row>
    <row r="36" spans="1:8" ht="18.600000000000001" customHeight="1" x14ac:dyDescent="0.25">
      <c r="A36" s="2" t="s">
        <v>16</v>
      </c>
      <c r="E36" s="81" t="s">
        <v>107</v>
      </c>
      <c r="F36" s="77">
        <v>1500</v>
      </c>
      <c r="G36" s="77">
        <v>3000</v>
      </c>
      <c r="H36" s="82">
        <v>3901.94</v>
      </c>
    </row>
    <row r="37" spans="1:8" ht="18.600000000000001" customHeight="1" x14ac:dyDescent="0.25">
      <c r="A37" s="2" t="s">
        <v>16</v>
      </c>
      <c r="E37" s="15" t="s">
        <v>34</v>
      </c>
      <c r="F37" s="5">
        <v>1000</v>
      </c>
      <c r="G37" s="5">
        <v>1500</v>
      </c>
      <c r="H37" s="8">
        <v>2008.36</v>
      </c>
    </row>
    <row r="38" spans="1:8" ht="18.600000000000001" customHeight="1" x14ac:dyDescent="0.25">
      <c r="E38" s="83" t="s">
        <v>58</v>
      </c>
      <c r="F38" s="77">
        <v>3500</v>
      </c>
      <c r="G38" s="77">
        <v>1500</v>
      </c>
      <c r="H38" s="82">
        <v>4919.46</v>
      </c>
    </row>
    <row r="39" spans="1:8" ht="34.200000000000003" customHeight="1" x14ac:dyDescent="0.25">
      <c r="E39" s="15" t="s">
        <v>35</v>
      </c>
      <c r="F39" s="5">
        <v>77500</v>
      </c>
      <c r="G39" s="5">
        <v>2000</v>
      </c>
      <c r="H39" s="8">
        <v>78076.58</v>
      </c>
    </row>
    <row r="40" spans="1:8" ht="18.600000000000001" customHeight="1" x14ac:dyDescent="0.25">
      <c r="E40" s="58" t="s">
        <v>117</v>
      </c>
      <c r="F40" s="55">
        <v>1200</v>
      </c>
      <c r="G40" s="55">
        <v>2000</v>
      </c>
      <c r="H40" s="56">
        <v>2000</v>
      </c>
    </row>
    <row r="41" spans="1:8" ht="18.600000000000001" customHeight="1" x14ac:dyDescent="0.25">
      <c r="E41" s="15" t="s">
        <v>1</v>
      </c>
      <c r="F41" s="5">
        <v>155</v>
      </c>
      <c r="G41" s="5"/>
      <c r="H41" s="8">
        <v>155</v>
      </c>
    </row>
    <row r="42" spans="1:8" ht="18.600000000000001" customHeight="1" x14ac:dyDescent="0.25">
      <c r="E42" s="14" t="s">
        <v>99</v>
      </c>
      <c r="F42" s="5">
        <v>35000</v>
      </c>
      <c r="G42" s="5">
        <v>-3000</v>
      </c>
      <c r="H42" s="8">
        <v>29581.88</v>
      </c>
    </row>
    <row r="43" spans="1:8" ht="18.600000000000001" customHeight="1" x14ac:dyDescent="0.25">
      <c r="E43" s="81" t="s">
        <v>100</v>
      </c>
      <c r="F43" s="77">
        <v>3000</v>
      </c>
      <c r="G43" s="77">
        <v>3000</v>
      </c>
      <c r="H43" s="82">
        <v>5737.25</v>
      </c>
    </row>
    <row r="44" spans="1:8" ht="18.600000000000001" customHeight="1" x14ac:dyDescent="0.25">
      <c r="E44" s="54" t="s">
        <v>101</v>
      </c>
      <c r="F44" s="55">
        <v>300</v>
      </c>
      <c r="G44" s="55"/>
      <c r="H44" s="56"/>
    </row>
    <row r="45" spans="1:8" ht="18.600000000000001" customHeight="1" x14ac:dyDescent="0.25">
      <c r="E45" s="15" t="s">
        <v>2</v>
      </c>
      <c r="F45" s="5">
        <v>84202</v>
      </c>
      <c r="G45" s="5"/>
      <c r="H45" s="8">
        <v>83678.14</v>
      </c>
    </row>
    <row r="46" spans="1:8" ht="18.600000000000001" customHeight="1" x14ac:dyDescent="0.25">
      <c r="E46" s="15" t="s">
        <v>36</v>
      </c>
      <c r="F46" s="5">
        <v>34000</v>
      </c>
      <c r="G46" s="5">
        <v>500</v>
      </c>
      <c r="H46" s="8">
        <v>34468.080000000002</v>
      </c>
    </row>
    <row r="47" spans="1:8" ht="18.600000000000001" customHeight="1" x14ac:dyDescent="0.25">
      <c r="E47" s="15" t="s">
        <v>37</v>
      </c>
      <c r="F47" s="5">
        <v>259</v>
      </c>
      <c r="G47" s="5"/>
      <c r="H47" s="8">
        <v>258.23</v>
      </c>
    </row>
    <row r="48" spans="1:8" ht="18.600000000000001" customHeight="1" x14ac:dyDescent="0.25">
      <c r="E48" s="15" t="s">
        <v>38</v>
      </c>
      <c r="F48" s="5">
        <v>150</v>
      </c>
      <c r="G48" s="5"/>
      <c r="H48" s="8"/>
    </row>
    <row r="49" spans="5:8" ht="27" customHeight="1" x14ac:dyDescent="0.25">
      <c r="E49" s="15" t="s">
        <v>39</v>
      </c>
      <c r="F49" s="5">
        <v>22500</v>
      </c>
      <c r="G49" s="5">
        <v>13000</v>
      </c>
      <c r="H49" s="8">
        <v>33748.06</v>
      </c>
    </row>
    <row r="50" spans="5:8" ht="18.600000000000001" customHeight="1" x14ac:dyDescent="0.25">
      <c r="E50" s="15" t="s">
        <v>3</v>
      </c>
      <c r="F50" s="5">
        <v>5000</v>
      </c>
      <c r="G50" s="5"/>
      <c r="H50" s="8">
        <v>1754.82</v>
      </c>
    </row>
    <row r="51" spans="5:8" ht="18.600000000000001" customHeight="1" x14ac:dyDescent="0.25">
      <c r="E51" s="15" t="s">
        <v>40</v>
      </c>
      <c r="F51" s="5">
        <v>30000</v>
      </c>
      <c r="G51" s="5"/>
      <c r="H51" s="8">
        <v>30000</v>
      </c>
    </row>
    <row r="52" spans="5:8" ht="18.600000000000001" customHeight="1" x14ac:dyDescent="0.25">
      <c r="E52" s="15" t="s">
        <v>104</v>
      </c>
      <c r="F52" s="5">
        <v>12000</v>
      </c>
      <c r="G52" s="5"/>
      <c r="H52" s="8">
        <v>12000</v>
      </c>
    </row>
    <row r="53" spans="5:8" ht="18.600000000000001" customHeight="1" x14ac:dyDescent="0.25">
      <c r="E53" s="15" t="s">
        <v>92</v>
      </c>
      <c r="F53" s="5">
        <v>7000</v>
      </c>
      <c r="G53" s="5"/>
      <c r="H53" s="8">
        <v>6850.8</v>
      </c>
    </row>
    <row r="54" spans="5:8" ht="18.600000000000001" customHeight="1" x14ac:dyDescent="0.25">
      <c r="E54" s="83"/>
      <c r="F54" s="77"/>
      <c r="G54" s="77"/>
      <c r="H54" s="82"/>
    </row>
    <row r="55" spans="5:8" ht="18.600000000000001" customHeight="1" x14ac:dyDescent="0.25">
      <c r="E55" s="14" t="s">
        <v>41</v>
      </c>
      <c r="F55" s="5">
        <v>2000</v>
      </c>
      <c r="G55" s="5"/>
      <c r="H55" s="8">
        <v>1050.8499999999999</v>
      </c>
    </row>
    <row r="56" spans="5:8" ht="18.600000000000001" customHeight="1" x14ac:dyDescent="0.25">
      <c r="E56" s="81" t="s">
        <v>59</v>
      </c>
      <c r="F56" s="77">
        <v>2000</v>
      </c>
      <c r="G56" s="77"/>
      <c r="H56" s="82">
        <v>1232.74</v>
      </c>
    </row>
    <row r="57" spans="5:8" ht="18.600000000000001" customHeight="1" x14ac:dyDescent="0.25">
      <c r="E57" s="54" t="s">
        <v>81</v>
      </c>
      <c r="F57" s="55">
        <v>500</v>
      </c>
      <c r="G57" s="55"/>
      <c r="H57" s="55">
        <v>467.75</v>
      </c>
    </row>
    <row r="58" spans="5:8" ht="18.600000000000001" customHeight="1" x14ac:dyDescent="0.25">
      <c r="E58" s="14" t="s">
        <v>42</v>
      </c>
      <c r="F58" s="5">
        <v>0</v>
      </c>
      <c r="G58" s="5">
        <v>20</v>
      </c>
      <c r="H58" s="8">
        <v>12.29</v>
      </c>
    </row>
    <row r="59" spans="5:8" ht="18.600000000000001" customHeight="1" x14ac:dyDescent="0.25">
      <c r="E59" s="14" t="s">
        <v>43</v>
      </c>
      <c r="F59" s="5">
        <v>3500</v>
      </c>
      <c r="G59" s="5"/>
      <c r="H59" s="8">
        <v>1821.24</v>
      </c>
    </row>
    <row r="60" spans="5:8" ht="18.600000000000001" customHeight="1" x14ac:dyDescent="0.25">
      <c r="E60" s="81" t="s">
        <v>60</v>
      </c>
      <c r="F60" s="77">
        <v>54000</v>
      </c>
      <c r="G60" s="77"/>
      <c r="H60" s="82">
        <v>28626.37</v>
      </c>
    </row>
    <row r="61" spans="5:8" ht="18.600000000000001" customHeight="1" x14ac:dyDescent="0.25">
      <c r="E61" s="54" t="s">
        <v>82</v>
      </c>
      <c r="F61" s="55">
        <v>5640</v>
      </c>
      <c r="G61" s="55"/>
      <c r="H61" s="55">
        <v>125</v>
      </c>
    </row>
    <row r="62" spans="5:8" ht="18.600000000000001" customHeight="1" x14ac:dyDescent="0.25">
      <c r="E62" s="14" t="s">
        <v>44</v>
      </c>
      <c r="F62" s="5">
        <v>25</v>
      </c>
      <c r="G62" s="5"/>
      <c r="H62" s="8">
        <v>2.12</v>
      </c>
    </row>
    <row r="63" spans="5:8" ht="20.399999999999999" customHeight="1" x14ac:dyDescent="0.25">
      <c r="E63" s="15" t="s">
        <v>79</v>
      </c>
      <c r="F63" s="5">
        <v>4000</v>
      </c>
      <c r="G63" s="5">
        <v>4000</v>
      </c>
      <c r="H63" s="8">
        <v>7990.04</v>
      </c>
    </row>
    <row r="64" spans="5:8" ht="18.600000000000001" customHeight="1" x14ac:dyDescent="0.25">
      <c r="E64" s="14" t="s">
        <v>45</v>
      </c>
      <c r="F64" s="5">
        <v>1500</v>
      </c>
      <c r="G64" s="5"/>
      <c r="H64" s="8">
        <v>1125</v>
      </c>
    </row>
    <row r="65" spans="1:8" ht="18.600000000000001" customHeight="1" x14ac:dyDescent="0.25">
      <c r="E65" s="15" t="s">
        <v>123</v>
      </c>
      <c r="F65" s="5">
        <v>15000</v>
      </c>
      <c r="G65" s="5">
        <v>12000</v>
      </c>
      <c r="H65" s="8">
        <v>26915.200000000001</v>
      </c>
    </row>
    <row r="66" spans="1:8" ht="18.600000000000001" customHeight="1" x14ac:dyDescent="0.25">
      <c r="E66" s="15" t="s">
        <v>116</v>
      </c>
      <c r="F66" s="5">
        <v>3500</v>
      </c>
      <c r="G66" s="5">
        <v>8500</v>
      </c>
      <c r="H66" s="8">
        <v>11342.33</v>
      </c>
    </row>
    <row r="67" spans="1:8" ht="18.600000000000001" customHeight="1" x14ac:dyDescent="0.25">
      <c r="E67" s="15" t="s">
        <v>46</v>
      </c>
      <c r="F67" s="5">
        <v>54000</v>
      </c>
      <c r="G67" s="5">
        <v>4000</v>
      </c>
      <c r="H67" s="8">
        <v>57828</v>
      </c>
    </row>
    <row r="68" spans="1:8" ht="18.600000000000001" customHeight="1" x14ac:dyDescent="0.25">
      <c r="E68" s="14" t="s">
        <v>108</v>
      </c>
      <c r="F68" s="5">
        <v>12000</v>
      </c>
      <c r="G68" s="5">
        <v>-12000</v>
      </c>
      <c r="H68" s="8"/>
    </row>
    <row r="69" spans="1:8" ht="18.600000000000001" customHeight="1" x14ac:dyDescent="0.25">
      <c r="E69" s="14" t="s">
        <v>115</v>
      </c>
      <c r="F69" s="5"/>
      <c r="G69" s="5">
        <v>1500</v>
      </c>
      <c r="H69" s="8">
        <v>471.54</v>
      </c>
    </row>
    <row r="70" spans="1:8" ht="18.600000000000001" customHeight="1" x14ac:dyDescent="0.25">
      <c r="E70" s="81" t="s">
        <v>114</v>
      </c>
      <c r="F70" s="77">
        <v>8000</v>
      </c>
      <c r="G70" s="77"/>
      <c r="H70" s="82">
        <v>7916.63</v>
      </c>
    </row>
    <row r="71" spans="1:8" ht="18.600000000000001" customHeight="1" x14ac:dyDescent="0.25">
      <c r="E71" s="81" t="s">
        <v>57</v>
      </c>
      <c r="F71" s="77">
        <v>560</v>
      </c>
      <c r="G71" s="77"/>
      <c r="H71" s="82">
        <v>500</v>
      </c>
    </row>
    <row r="72" spans="1:8" ht="18.600000000000001" customHeight="1" x14ac:dyDescent="0.25">
      <c r="E72" s="81" t="s">
        <v>61</v>
      </c>
      <c r="F72" s="77">
        <v>25</v>
      </c>
      <c r="G72" s="77"/>
      <c r="H72" s="82">
        <v>6.1</v>
      </c>
    </row>
    <row r="73" spans="1:8" ht="18.600000000000001" customHeight="1" x14ac:dyDescent="0.25">
      <c r="E73" s="81" t="s">
        <v>62</v>
      </c>
      <c r="F73" s="77">
        <v>300000</v>
      </c>
      <c r="G73" s="77">
        <v>132000</v>
      </c>
      <c r="H73" s="82">
        <v>407064.33</v>
      </c>
    </row>
    <row r="74" spans="1:8" ht="18.600000000000001" customHeight="1" x14ac:dyDescent="0.25">
      <c r="E74" s="81" t="s">
        <v>94</v>
      </c>
      <c r="F74" s="77"/>
      <c r="G74" s="77"/>
      <c r="H74" s="82"/>
    </row>
    <row r="75" spans="1:8" ht="18.600000000000001" customHeight="1" x14ac:dyDescent="0.25">
      <c r="E75" s="54" t="s">
        <v>84</v>
      </c>
      <c r="F75" s="55">
        <v>50000</v>
      </c>
      <c r="G75" s="55">
        <v>15000</v>
      </c>
      <c r="H75" s="55">
        <v>57883.96</v>
      </c>
    </row>
    <row r="76" spans="1:8" ht="18.600000000000001" customHeight="1" x14ac:dyDescent="0.25">
      <c r="E76" s="54" t="s">
        <v>83</v>
      </c>
      <c r="F76" s="55">
        <v>0</v>
      </c>
      <c r="G76" s="55"/>
      <c r="H76" s="56"/>
    </row>
    <row r="77" spans="1:8" ht="18.600000000000001" customHeight="1" x14ac:dyDescent="0.25">
      <c r="E77" s="57" t="s">
        <v>78</v>
      </c>
      <c r="F77" s="55">
        <v>4000</v>
      </c>
      <c r="G77" s="55">
        <v>-2000</v>
      </c>
      <c r="H77" s="55">
        <v>655.22</v>
      </c>
    </row>
    <row r="78" spans="1:8" ht="18.600000000000001" customHeight="1" x14ac:dyDescent="0.25">
      <c r="E78" s="57" t="s">
        <v>85</v>
      </c>
      <c r="F78" s="55">
        <v>9216</v>
      </c>
      <c r="G78" s="55"/>
      <c r="H78" s="56">
        <v>4996.09</v>
      </c>
    </row>
    <row r="79" spans="1:8" ht="18.600000000000001" customHeight="1" thickBot="1" x14ac:dyDescent="0.3">
      <c r="E79" s="51" t="s">
        <v>63</v>
      </c>
      <c r="F79" s="10">
        <v>5643</v>
      </c>
      <c r="G79" s="10">
        <v>-4660</v>
      </c>
      <c r="H79" s="11"/>
    </row>
    <row r="80" spans="1:8" x14ac:dyDescent="0.25">
      <c r="A80" s="17" t="s">
        <v>0</v>
      </c>
      <c r="B80" s="18">
        <f>SUM(B2:B79)</f>
        <v>1273055</v>
      </c>
      <c r="C80" s="18">
        <f>SUM(C2:C79)</f>
        <v>222390</v>
      </c>
      <c r="D80" s="20">
        <f>SUM(D2:D79)</f>
        <v>1453092.41</v>
      </c>
      <c r="E80" s="2" t="s">
        <v>0</v>
      </c>
      <c r="F80" s="3">
        <f>SUM(F2:F79)</f>
        <v>1273765</v>
      </c>
      <c r="G80" s="3">
        <f>SUM(G2:G79)</f>
        <v>222390</v>
      </c>
      <c r="H80" s="27">
        <f>SUM(H2:H79)</f>
        <v>1385474.5999999999</v>
      </c>
    </row>
    <row r="81" spans="1:10" ht="15" thickBot="1" x14ac:dyDescent="0.3">
      <c r="A81" s="21"/>
      <c r="B81" s="22"/>
      <c r="C81" s="22"/>
      <c r="D81" s="24"/>
      <c r="E81" s="23" t="s">
        <v>65</v>
      </c>
      <c r="F81" s="22"/>
      <c r="G81" s="22"/>
      <c r="H81" s="90">
        <f>D80-H80</f>
        <v>67617.810000000056</v>
      </c>
    </row>
    <row r="82" spans="1:10" ht="15" thickBot="1" x14ac:dyDescent="0.3">
      <c r="A82" s="99"/>
      <c r="H82" s="100"/>
    </row>
    <row r="83" spans="1:10" ht="15" thickBot="1" x14ac:dyDescent="0.3">
      <c r="A83" s="220" t="s">
        <v>119</v>
      </c>
      <c r="B83" s="221"/>
      <c r="C83" s="221"/>
      <c r="D83" s="221"/>
      <c r="E83" s="221"/>
      <c r="F83" s="221"/>
      <c r="G83" s="221"/>
      <c r="H83" s="222"/>
    </row>
    <row r="84" spans="1:10" x14ac:dyDescent="0.25">
      <c r="A84" s="95" t="s">
        <v>16</v>
      </c>
      <c r="B84" s="96"/>
      <c r="C84" s="32"/>
      <c r="D84" s="32"/>
      <c r="E84" s="97" t="s">
        <v>118</v>
      </c>
      <c r="F84" s="32"/>
      <c r="G84" s="32">
        <v>5000</v>
      </c>
      <c r="H84" s="98">
        <v>5000</v>
      </c>
    </row>
    <row r="85" spans="1:10" ht="15" thickBot="1" x14ac:dyDescent="0.3">
      <c r="A85" s="95"/>
      <c r="B85" s="32"/>
      <c r="C85" s="32"/>
      <c r="D85" s="96"/>
      <c r="E85" s="97" t="s">
        <v>105</v>
      </c>
      <c r="F85" s="32"/>
      <c r="G85" s="32">
        <v>30000</v>
      </c>
      <c r="H85" s="98">
        <v>30000</v>
      </c>
    </row>
    <row r="86" spans="1:10" ht="15" thickBot="1" x14ac:dyDescent="0.3">
      <c r="A86" s="28" t="s">
        <v>77</v>
      </c>
      <c r="B86" s="29"/>
      <c r="C86" s="22"/>
      <c r="D86" s="92">
        <f>H84+H85</f>
        <v>35000</v>
      </c>
      <c r="E86" s="23"/>
      <c r="F86" s="22"/>
      <c r="G86" s="22"/>
      <c r="H86" s="24"/>
    </row>
    <row r="87" spans="1:10" ht="15" thickBot="1" x14ac:dyDescent="0.3">
      <c r="A87" s="101"/>
      <c r="B87" s="102"/>
      <c r="D87" s="103"/>
      <c r="H87" s="27"/>
    </row>
    <row r="88" spans="1:10" ht="21.6" thickBot="1" x14ac:dyDescent="0.3">
      <c r="A88" s="39" t="s">
        <v>120</v>
      </c>
      <c r="B88" s="40" t="s">
        <v>4</v>
      </c>
      <c r="C88" s="40" t="s">
        <v>6</v>
      </c>
      <c r="D88" s="40" t="s">
        <v>5</v>
      </c>
      <c r="E88" s="41" t="s">
        <v>121</v>
      </c>
      <c r="F88" s="93" t="s">
        <v>4</v>
      </c>
      <c r="G88" s="40" t="s">
        <v>6</v>
      </c>
      <c r="H88" s="42" t="s">
        <v>5</v>
      </c>
    </row>
    <row r="89" spans="1:10" x14ac:dyDescent="0.25">
      <c r="A89" s="45"/>
      <c r="B89" s="6"/>
      <c r="C89" s="6"/>
      <c r="D89" s="46"/>
      <c r="E89" s="44" t="s">
        <v>106</v>
      </c>
      <c r="F89" s="6">
        <v>2500</v>
      </c>
      <c r="G89" s="6"/>
      <c r="H89" s="48">
        <v>1376.7</v>
      </c>
    </row>
    <row r="90" spans="1:10" x14ac:dyDescent="0.25">
      <c r="A90" s="95"/>
      <c r="B90" s="32"/>
      <c r="C90" s="32"/>
      <c r="D90" s="96"/>
      <c r="E90" s="97" t="s">
        <v>109</v>
      </c>
      <c r="F90" s="32">
        <v>1000</v>
      </c>
      <c r="G90" s="32"/>
      <c r="H90" s="98"/>
    </row>
    <row r="91" spans="1:10" x14ac:dyDescent="0.25">
      <c r="A91" s="95"/>
      <c r="B91" s="32"/>
      <c r="C91" s="32"/>
      <c r="D91" s="96"/>
      <c r="E91" s="97" t="s">
        <v>110</v>
      </c>
      <c r="F91" s="32">
        <v>1500</v>
      </c>
      <c r="G91" s="32"/>
      <c r="H91" s="98"/>
    </row>
    <row r="92" spans="1:10" x14ac:dyDescent="0.25">
      <c r="A92" s="95"/>
      <c r="B92" s="32"/>
      <c r="C92" s="32"/>
      <c r="D92" s="96"/>
      <c r="E92" s="97" t="s">
        <v>111</v>
      </c>
      <c r="F92" s="32">
        <v>2500</v>
      </c>
      <c r="G92" s="32"/>
      <c r="H92" s="98"/>
    </row>
    <row r="94" spans="1:10" x14ac:dyDescent="0.25">
      <c r="A94" s="49"/>
      <c r="B94" s="43"/>
      <c r="C94" s="5"/>
      <c r="D94" s="5"/>
      <c r="E94" s="44" t="s">
        <v>90</v>
      </c>
      <c r="F94" s="5">
        <v>5500</v>
      </c>
      <c r="G94" s="5">
        <v>7766</v>
      </c>
      <c r="H94" s="50">
        <v>7766</v>
      </c>
    </row>
    <row r="95" spans="1:10" x14ac:dyDescent="0.25">
      <c r="A95" s="49"/>
      <c r="B95" s="43"/>
      <c r="C95" s="5"/>
      <c r="D95" s="5"/>
      <c r="E95" s="44" t="s">
        <v>64</v>
      </c>
      <c r="F95" s="5"/>
      <c r="G95" s="5">
        <v>4270</v>
      </c>
      <c r="H95" s="50">
        <v>4270</v>
      </c>
    </row>
    <row r="96" spans="1:10" ht="15" thickBot="1" x14ac:dyDescent="0.3">
      <c r="A96" s="51" t="s">
        <v>0</v>
      </c>
      <c r="B96" s="10">
        <f>SUM(B89:B95)</f>
        <v>0</v>
      </c>
      <c r="C96" s="10">
        <f>SUM(C89:C95)</f>
        <v>0</v>
      </c>
      <c r="D96" s="10">
        <f>SUM(D89:D95)</f>
        <v>0</v>
      </c>
      <c r="E96" s="52" t="s">
        <v>0</v>
      </c>
      <c r="F96" s="10">
        <f>SUM(F89:F95)</f>
        <v>13000</v>
      </c>
      <c r="G96" s="10">
        <f>SUM(G89:G95)</f>
        <v>12036</v>
      </c>
      <c r="H96" s="11">
        <f t="shared" ref="H96" si="0">SUM(H89:H95)</f>
        <v>13412.7</v>
      </c>
      <c r="J96" s="104"/>
    </row>
    <row r="97" spans="1:8" ht="15" thickBot="1" x14ac:dyDescent="0.3">
      <c r="A97" s="28" t="s">
        <v>77</v>
      </c>
      <c r="B97" s="29"/>
      <c r="C97" s="22"/>
      <c r="D97" s="92">
        <f>H96-D96</f>
        <v>13412.7</v>
      </c>
      <c r="E97" s="23"/>
      <c r="F97" s="22"/>
      <c r="G97" s="22"/>
      <c r="H97" s="24"/>
    </row>
    <row r="98" spans="1:8" ht="15" thickBot="1" x14ac:dyDescent="0.3">
      <c r="A98" s="1"/>
      <c r="B98" s="4"/>
    </row>
    <row r="99" spans="1:8" x14ac:dyDescent="0.25">
      <c r="A99" s="25" t="s">
        <v>70</v>
      </c>
      <c r="B99" s="26"/>
      <c r="C99" s="18"/>
      <c r="D99" s="18"/>
      <c r="E99" s="19"/>
      <c r="F99" s="18"/>
      <c r="G99" s="18"/>
      <c r="H99" s="20"/>
    </row>
    <row r="100" spans="1:8" ht="15" thickBot="1" x14ac:dyDescent="0.3">
      <c r="A100" s="30" t="s">
        <v>71</v>
      </c>
      <c r="B100" s="29"/>
      <c r="C100" s="22"/>
      <c r="D100" s="22">
        <v>29408.79</v>
      </c>
      <c r="E100" s="23" t="s">
        <v>72</v>
      </c>
      <c r="F100" s="22"/>
      <c r="G100" s="22"/>
      <c r="H100" s="90">
        <v>29408.79</v>
      </c>
    </row>
    <row r="101" spans="1:8" ht="15" thickBot="1" x14ac:dyDescent="0.3">
      <c r="A101" s="1"/>
      <c r="B101" s="4"/>
    </row>
    <row r="102" spans="1:8" ht="15" thickBot="1" x14ac:dyDescent="0.3">
      <c r="A102" s="105" t="s">
        <v>122</v>
      </c>
      <c r="B102" s="106"/>
      <c r="C102" s="107"/>
      <c r="D102" s="107">
        <v>546528.48</v>
      </c>
      <c r="E102" s="108" t="s">
        <v>122</v>
      </c>
      <c r="F102" s="107"/>
      <c r="G102" s="107"/>
      <c r="H102" s="109">
        <v>546528.48</v>
      </c>
    </row>
    <row r="103" spans="1:8" x14ac:dyDescent="0.25">
      <c r="A103" s="1"/>
      <c r="B103" s="4"/>
    </row>
    <row r="104" spans="1:8" ht="15" thickBot="1" x14ac:dyDescent="0.3">
      <c r="A104" s="1"/>
      <c r="B104" s="4"/>
    </row>
    <row r="105" spans="1:8" x14ac:dyDescent="0.25">
      <c r="A105" s="86" t="s">
        <v>95</v>
      </c>
      <c r="B105" s="6"/>
      <c r="C105" s="6"/>
      <c r="D105" s="87">
        <v>12089.25</v>
      </c>
      <c r="E105" s="47" t="s">
        <v>96</v>
      </c>
      <c r="F105" s="46"/>
      <c r="G105" s="6"/>
      <c r="H105" s="59">
        <v>240</v>
      </c>
    </row>
    <row r="106" spans="1:8" ht="15" thickBot="1" x14ac:dyDescent="0.3">
      <c r="A106" s="51"/>
      <c r="B106" s="10"/>
      <c r="C106" s="10"/>
      <c r="D106" s="10"/>
      <c r="E106" s="52" t="s">
        <v>97</v>
      </c>
      <c r="F106" s="10"/>
      <c r="G106" s="10"/>
      <c r="H106" s="91">
        <f>D105-H105</f>
        <v>11849.25</v>
      </c>
    </row>
    <row r="107" spans="1:8" x14ac:dyDescent="0.25">
      <c r="A107" s="3"/>
      <c r="B107" s="2"/>
      <c r="E107" s="3"/>
      <c r="F107" s="2"/>
      <c r="G107" s="2"/>
      <c r="H107" s="2"/>
    </row>
    <row r="108" spans="1:8" x14ac:dyDescent="0.25">
      <c r="A108" s="3"/>
      <c r="B108" s="2"/>
      <c r="E108" s="3"/>
      <c r="F108" s="2"/>
      <c r="G108" s="2"/>
      <c r="H108" s="2"/>
    </row>
    <row r="109" spans="1:8" x14ac:dyDescent="0.25">
      <c r="A109" s="3"/>
      <c r="B109" s="2"/>
      <c r="E109" s="3"/>
      <c r="F109" s="2"/>
      <c r="G109" s="2"/>
      <c r="H109" s="2"/>
    </row>
    <row r="110" spans="1:8" x14ac:dyDescent="0.25">
      <c r="E110" s="3"/>
      <c r="F110" s="2"/>
      <c r="G110" s="2"/>
      <c r="H110" s="2"/>
    </row>
    <row r="111" spans="1:8" x14ac:dyDescent="0.25">
      <c r="E111" s="3"/>
      <c r="F111" s="2"/>
      <c r="G111" s="2"/>
      <c r="H111" s="2"/>
    </row>
  </sheetData>
  <mergeCells count="2">
    <mergeCell ref="A1:H1"/>
    <mergeCell ref="A83:H83"/>
  </mergeCells>
  <pageMargins left="0.70866141732283472" right="0.70866141732283472" top="0" bottom="0" header="0.31496062992125984" footer="0.31496062992125984"/>
  <pageSetup paperSize="8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A552-7E3A-43E8-B17C-A9A8840125A5}">
  <dimension ref="A1:D49"/>
  <sheetViews>
    <sheetView workbookViewId="0">
      <selection activeCell="D11" sqref="D11"/>
    </sheetView>
  </sheetViews>
  <sheetFormatPr defaultRowHeight="14.4" x14ac:dyDescent="0.3"/>
  <cols>
    <col min="1" max="1" width="31.77734375" style="110" customWidth="1"/>
    <col min="2" max="2" width="12.77734375" style="110" bestFit="1" customWidth="1"/>
    <col min="3" max="3" width="18" style="110" customWidth="1"/>
    <col min="4" max="4" width="24.6640625" style="110" customWidth="1"/>
    <col min="5" max="16384" width="8.88671875" style="110"/>
  </cols>
  <sheetData>
    <row r="1" spans="1:4" x14ac:dyDescent="0.3">
      <c r="A1" s="110" t="s">
        <v>124</v>
      </c>
    </row>
    <row r="2" spans="1:4" x14ac:dyDescent="0.3">
      <c r="A2" s="110" t="s">
        <v>125</v>
      </c>
      <c r="B2" s="111">
        <v>5000</v>
      </c>
      <c r="C2" s="111">
        <v>5000</v>
      </c>
      <c r="D2" s="110" t="s">
        <v>126</v>
      </c>
    </row>
    <row r="4" spans="1:4" x14ac:dyDescent="0.3">
      <c r="A4" s="110" t="s">
        <v>127</v>
      </c>
    </row>
    <row r="5" spans="1:4" x14ac:dyDescent="0.3">
      <c r="A5" s="110" t="s">
        <v>128</v>
      </c>
      <c r="B5" s="111">
        <v>3704</v>
      </c>
      <c r="C5" s="112">
        <f>+B5+B6</f>
        <v>7766</v>
      </c>
      <c r="D5" s="110" t="s">
        <v>126</v>
      </c>
    </row>
    <row r="6" spans="1:4" x14ac:dyDescent="0.3">
      <c r="A6" s="110" t="s">
        <v>129</v>
      </c>
      <c r="B6" s="111">
        <v>4062</v>
      </c>
    </row>
    <row r="8" spans="1:4" x14ac:dyDescent="0.3">
      <c r="A8" s="110" t="s">
        <v>130</v>
      </c>
    </row>
    <row r="9" spans="1:4" x14ac:dyDescent="0.3">
      <c r="A9" s="110" t="s">
        <v>131</v>
      </c>
      <c r="B9" s="111">
        <v>660</v>
      </c>
    </row>
    <row r="10" spans="1:4" x14ac:dyDescent="0.3">
      <c r="A10" s="110" t="s">
        <v>132</v>
      </c>
      <c r="B10" s="111">
        <v>4000</v>
      </c>
    </row>
    <row r="13" spans="1:4" x14ac:dyDescent="0.3">
      <c r="A13" s="113"/>
    </row>
    <row r="15" spans="1:4" x14ac:dyDescent="0.3">
      <c r="A15" s="114" t="s">
        <v>133</v>
      </c>
      <c r="B15" s="114"/>
      <c r="C15" s="114" t="s">
        <v>134</v>
      </c>
      <c r="D15" s="114"/>
    </row>
    <row r="16" spans="1:4" ht="28.8" x14ac:dyDescent="0.3">
      <c r="A16" s="115" t="s">
        <v>135</v>
      </c>
      <c r="B16" s="116">
        <v>2390</v>
      </c>
      <c r="C16" s="116"/>
      <c r="D16" s="117"/>
    </row>
    <row r="17" spans="1:4" x14ac:dyDescent="0.3">
      <c r="A17" s="115" t="s">
        <v>136</v>
      </c>
      <c r="B17" s="116">
        <v>220000</v>
      </c>
      <c r="C17" s="116"/>
      <c r="D17" s="115"/>
    </row>
    <row r="20" spans="1:4" x14ac:dyDescent="0.3">
      <c r="A20" s="114"/>
      <c r="B20" s="114" t="s">
        <v>137</v>
      </c>
      <c r="C20" s="115" t="s">
        <v>138</v>
      </c>
      <c r="D20" s="114"/>
    </row>
    <row r="21" spans="1:4" x14ac:dyDescent="0.3">
      <c r="A21" s="114" t="s">
        <v>139</v>
      </c>
      <c r="B21" s="118">
        <v>12000</v>
      </c>
      <c r="C21" s="118">
        <f>+B17*0.6</f>
        <v>132000</v>
      </c>
      <c r="D21" s="114" t="s">
        <v>140</v>
      </c>
    </row>
    <row r="22" spans="1:4" x14ac:dyDescent="0.3">
      <c r="A22" s="114"/>
      <c r="B22" s="118"/>
      <c r="C22" s="118">
        <v>3000</v>
      </c>
      <c r="D22" s="114" t="s">
        <v>141</v>
      </c>
    </row>
    <row r="23" spans="1:4" x14ac:dyDescent="0.3">
      <c r="A23" s="114"/>
      <c r="B23" s="114"/>
      <c r="C23" s="118">
        <v>2500</v>
      </c>
      <c r="D23" s="114" t="s">
        <v>142</v>
      </c>
    </row>
    <row r="24" spans="1:4" x14ac:dyDescent="0.3">
      <c r="A24" s="114"/>
      <c r="B24" s="114"/>
      <c r="C24" s="118">
        <v>13000</v>
      </c>
      <c r="D24" s="114" t="s">
        <v>143</v>
      </c>
    </row>
    <row r="25" spans="1:4" x14ac:dyDescent="0.3">
      <c r="A25" s="114"/>
      <c r="B25" s="114"/>
      <c r="C25" s="118">
        <v>12000</v>
      </c>
      <c r="D25" s="114" t="s">
        <v>144</v>
      </c>
    </row>
    <row r="26" spans="1:4" x14ac:dyDescent="0.3">
      <c r="A26" s="114"/>
      <c r="B26" s="114"/>
      <c r="C26" s="118">
        <v>8500</v>
      </c>
      <c r="D26" s="114" t="s">
        <v>145</v>
      </c>
    </row>
    <row r="27" spans="1:4" x14ac:dyDescent="0.3">
      <c r="A27" s="114"/>
      <c r="B27" s="114"/>
      <c r="C27" s="118">
        <v>2000</v>
      </c>
      <c r="D27" s="114" t="s">
        <v>146</v>
      </c>
    </row>
    <row r="28" spans="1:4" x14ac:dyDescent="0.3">
      <c r="A28" s="114"/>
      <c r="B28" s="114"/>
      <c r="C28" s="118">
        <v>15000</v>
      </c>
      <c r="D28" s="114" t="s">
        <v>147</v>
      </c>
    </row>
    <row r="29" spans="1:4" x14ac:dyDescent="0.3">
      <c r="A29" s="114"/>
      <c r="B29" s="114"/>
      <c r="C29" s="118">
        <v>16738</v>
      </c>
      <c r="D29" s="114" t="s">
        <v>148</v>
      </c>
    </row>
    <row r="30" spans="1:4" x14ac:dyDescent="0.3">
      <c r="A30" s="114"/>
      <c r="B30" s="114"/>
      <c r="C30" s="118">
        <v>6430</v>
      </c>
      <c r="D30" s="114" t="s">
        <v>149</v>
      </c>
    </row>
    <row r="31" spans="1:4" x14ac:dyDescent="0.3">
      <c r="A31" s="114"/>
      <c r="B31" s="114"/>
      <c r="C31" s="118">
        <v>850</v>
      </c>
      <c r="D31" s="114" t="s">
        <v>150</v>
      </c>
    </row>
    <row r="32" spans="1:4" x14ac:dyDescent="0.3">
      <c r="A32" s="114"/>
      <c r="B32" s="114"/>
      <c r="C32" s="118">
        <v>1652</v>
      </c>
      <c r="D32" s="114" t="s">
        <v>151</v>
      </c>
    </row>
    <row r="33" spans="1:4" x14ac:dyDescent="0.3">
      <c r="A33" s="114"/>
      <c r="B33" s="114"/>
      <c r="C33" s="118">
        <v>200</v>
      </c>
      <c r="D33" s="114" t="s">
        <v>152</v>
      </c>
    </row>
    <row r="34" spans="1:4" x14ac:dyDescent="0.3">
      <c r="A34" s="114"/>
      <c r="B34" s="114"/>
      <c r="C34" s="118">
        <v>3000</v>
      </c>
      <c r="D34" s="114" t="s">
        <v>153</v>
      </c>
    </row>
    <row r="35" spans="1:4" x14ac:dyDescent="0.3">
      <c r="A35" s="114"/>
      <c r="B35" s="114"/>
      <c r="C35" s="118">
        <v>2000</v>
      </c>
      <c r="D35" s="114" t="s">
        <v>154</v>
      </c>
    </row>
    <row r="36" spans="1:4" x14ac:dyDescent="0.3">
      <c r="A36" s="114"/>
      <c r="B36" s="114"/>
      <c r="C36" s="118">
        <v>7000</v>
      </c>
      <c r="D36" s="114" t="s">
        <v>155</v>
      </c>
    </row>
    <row r="37" spans="1:4" x14ac:dyDescent="0.3">
      <c r="A37" s="114"/>
      <c r="B37" s="114"/>
      <c r="C37" s="118">
        <v>1500</v>
      </c>
      <c r="D37" s="114" t="s">
        <v>156</v>
      </c>
    </row>
    <row r="38" spans="1:4" x14ac:dyDescent="0.3">
      <c r="A38" s="114"/>
      <c r="B38" s="114"/>
      <c r="C38" s="118">
        <v>1000</v>
      </c>
      <c r="D38" s="114" t="s">
        <v>157</v>
      </c>
    </row>
    <row r="39" spans="1:4" x14ac:dyDescent="0.3">
      <c r="A39" s="114"/>
      <c r="B39" s="114"/>
      <c r="C39" s="118">
        <v>1500</v>
      </c>
      <c r="D39" s="114" t="s">
        <v>158</v>
      </c>
    </row>
    <row r="40" spans="1:4" x14ac:dyDescent="0.3">
      <c r="A40" s="114"/>
      <c r="B40" s="114"/>
      <c r="C40" s="118">
        <v>4000</v>
      </c>
      <c r="D40" s="114" t="s">
        <v>159</v>
      </c>
    </row>
    <row r="41" spans="1:4" x14ac:dyDescent="0.3">
      <c r="A41" s="114"/>
      <c r="B41" s="114"/>
      <c r="C41" s="118">
        <v>20</v>
      </c>
      <c r="D41" s="114" t="s">
        <v>160</v>
      </c>
    </row>
    <row r="42" spans="1:4" x14ac:dyDescent="0.3">
      <c r="A42" s="114"/>
      <c r="B42" s="114"/>
      <c r="C42" s="118">
        <v>500</v>
      </c>
      <c r="D42" s="114" t="s">
        <v>161</v>
      </c>
    </row>
    <row r="43" spans="1:4" x14ac:dyDescent="0.3">
      <c r="A43" s="114" t="s">
        <v>162</v>
      </c>
      <c r="B43" s="114"/>
      <c r="C43" s="114"/>
      <c r="D43" s="114"/>
    </row>
    <row r="44" spans="1:4" x14ac:dyDescent="0.3">
      <c r="A44" s="114" t="s">
        <v>126</v>
      </c>
      <c r="B44" s="118">
        <v>34270</v>
      </c>
      <c r="C44" s="118">
        <v>30000</v>
      </c>
      <c r="D44" s="114" t="s">
        <v>163</v>
      </c>
    </row>
    <row r="45" spans="1:4" x14ac:dyDescent="0.3">
      <c r="A45" s="114"/>
      <c r="B45" s="114"/>
      <c r="C45" s="118">
        <v>4270</v>
      </c>
      <c r="D45" s="114" t="s">
        <v>164</v>
      </c>
    </row>
    <row r="48" spans="1:4" x14ac:dyDescent="0.3">
      <c r="A48" s="114" t="s">
        <v>165</v>
      </c>
      <c r="B48" s="119">
        <f>SUM(B16:B44)</f>
        <v>268660</v>
      </c>
      <c r="C48" s="119">
        <f>SUM(C16:C46)</f>
        <v>268660</v>
      </c>
      <c r="D48" s="114" t="s">
        <v>165</v>
      </c>
    </row>
    <row r="49" spans="3:3" x14ac:dyDescent="0.3">
      <c r="C49" s="112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7233-172F-44B6-A414-2792A247D7E1}">
  <dimension ref="A1:L50"/>
  <sheetViews>
    <sheetView zoomScale="75" workbookViewId="0"/>
  </sheetViews>
  <sheetFormatPr defaultRowHeight="13.2" x14ac:dyDescent="0.25"/>
  <cols>
    <col min="1" max="3" width="8.88671875" style="121"/>
    <col min="4" max="4" width="26.21875" style="121" customWidth="1"/>
    <col min="5" max="5" width="19.5546875" style="121" customWidth="1"/>
    <col min="6" max="6" width="19.109375" style="121" customWidth="1"/>
    <col min="7" max="9" width="8.88671875" style="121"/>
    <col min="10" max="10" width="23.33203125" style="121" customWidth="1"/>
    <col min="11" max="11" width="20.44140625" style="121" customWidth="1"/>
    <col min="12" max="12" width="19.6640625" style="121" customWidth="1"/>
    <col min="13" max="16384" width="8.88671875" style="121"/>
  </cols>
  <sheetData>
    <row r="1" spans="1:12" ht="17.399999999999999" x14ac:dyDescent="0.3">
      <c r="A1" s="120"/>
      <c r="B1" s="120"/>
      <c r="C1" s="120"/>
      <c r="D1" s="120"/>
      <c r="E1" s="120"/>
    </row>
    <row r="2" spans="1:12" ht="17.399999999999999" x14ac:dyDescent="0.3">
      <c r="A2" s="237" t="s">
        <v>166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4" spans="1:12" x14ac:dyDescent="0.25">
      <c r="A4" s="239" t="s">
        <v>167</v>
      </c>
      <c r="B4" s="239"/>
      <c r="C4" s="239"/>
      <c r="D4" s="239"/>
      <c r="E4" s="122" t="s">
        <v>168</v>
      </c>
      <c r="F4" s="122" t="s">
        <v>168</v>
      </c>
      <c r="G4" s="239" t="s">
        <v>169</v>
      </c>
      <c r="H4" s="239"/>
      <c r="I4" s="239"/>
      <c r="J4" s="239"/>
      <c r="K4" s="123" t="s">
        <v>168</v>
      </c>
      <c r="L4" s="123" t="s">
        <v>168</v>
      </c>
    </row>
    <row r="5" spans="1:12" x14ac:dyDescent="0.25">
      <c r="A5" s="240"/>
      <c r="B5" s="241"/>
      <c r="C5" s="241"/>
      <c r="D5" s="242"/>
      <c r="E5" s="124">
        <v>2025</v>
      </c>
      <c r="F5" s="124">
        <v>2024</v>
      </c>
      <c r="G5" s="240"/>
      <c r="H5" s="241"/>
      <c r="I5" s="241"/>
      <c r="J5" s="242"/>
      <c r="K5" s="124">
        <v>2025</v>
      </c>
      <c r="L5" s="124">
        <v>2024</v>
      </c>
    </row>
    <row r="6" spans="1:12" x14ac:dyDescent="0.25">
      <c r="A6" s="125"/>
      <c r="B6" s="126"/>
      <c r="C6" s="126"/>
      <c r="D6" s="127"/>
      <c r="E6" s="128"/>
      <c r="F6" s="129"/>
      <c r="G6" s="126"/>
      <c r="H6" s="126"/>
      <c r="I6" s="126"/>
      <c r="J6" s="126"/>
      <c r="K6" s="130"/>
      <c r="L6" s="130"/>
    </row>
    <row r="7" spans="1:12" x14ac:dyDescent="0.25">
      <c r="A7" s="223" t="s">
        <v>170</v>
      </c>
      <c r="B7" s="224"/>
      <c r="C7" s="224"/>
      <c r="D7" s="225"/>
      <c r="E7" s="133"/>
      <c r="F7" s="134"/>
      <c r="G7" s="224" t="s">
        <v>171</v>
      </c>
      <c r="H7" s="224"/>
      <c r="I7" s="224"/>
      <c r="J7" s="224"/>
      <c r="K7" s="135">
        <v>0</v>
      </c>
      <c r="L7" s="136">
        <v>0</v>
      </c>
    </row>
    <row r="8" spans="1:12" x14ac:dyDescent="0.25">
      <c r="A8" s="223" t="s">
        <v>172</v>
      </c>
      <c r="B8" s="224"/>
      <c r="C8" s="224"/>
      <c r="D8" s="225"/>
      <c r="E8" s="133">
        <v>0</v>
      </c>
      <c r="F8" s="134">
        <v>0</v>
      </c>
      <c r="K8" s="135"/>
      <c r="L8" s="136"/>
    </row>
    <row r="9" spans="1:12" x14ac:dyDescent="0.25">
      <c r="A9" s="223"/>
      <c r="B9" s="224"/>
      <c r="C9" s="224"/>
      <c r="D9" s="225"/>
      <c r="E9" s="133"/>
      <c r="F9" s="134"/>
      <c r="G9" s="224" t="s">
        <v>173</v>
      </c>
      <c r="H9" s="224"/>
      <c r="I9" s="224"/>
      <c r="J9" s="224"/>
      <c r="K9" s="135">
        <v>0</v>
      </c>
      <c r="L9" s="136">
        <v>0</v>
      </c>
    </row>
    <row r="10" spans="1:12" x14ac:dyDescent="0.25">
      <c r="A10" s="223" t="s">
        <v>174</v>
      </c>
      <c r="B10" s="224"/>
      <c r="C10" s="224"/>
      <c r="D10" s="225"/>
      <c r="E10" s="135">
        <v>0</v>
      </c>
      <c r="F10" s="136">
        <v>0</v>
      </c>
      <c r="G10" s="224" t="s">
        <v>175</v>
      </c>
      <c r="H10" s="224"/>
      <c r="I10" s="224"/>
      <c r="J10" s="224"/>
      <c r="K10" s="135">
        <v>0</v>
      </c>
      <c r="L10" s="136">
        <v>0</v>
      </c>
    </row>
    <row r="11" spans="1:12" x14ac:dyDescent="0.25">
      <c r="A11" s="131"/>
      <c r="D11" s="132"/>
      <c r="E11" s="135"/>
      <c r="F11" s="136"/>
      <c r="G11" s="224" t="s">
        <v>176</v>
      </c>
      <c r="H11" s="224"/>
      <c r="I11" s="224"/>
      <c r="J11" s="224"/>
      <c r="K11" s="135">
        <v>0</v>
      </c>
      <c r="L11" s="136">
        <v>0</v>
      </c>
    </row>
    <row r="12" spans="1:12" x14ac:dyDescent="0.25">
      <c r="A12" s="223" t="s">
        <v>177</v>
      </c>
      <c r="B12" s="224"/>
      <c r="C12" s="224"/>
      <c r="D12" s="225"/>
      <c r="E12" s="135">
        <v>59453.4</v>
      </c>
      <c r="F12" s="137">
        <v>55183.4</v>
      </c>
      <c r="G12" s="224" t="s">
        <v>178</v>
      </c>
      <c r="H12" s="224"/>
      <c r="I12" s="224"/>
      <c r="J12" s="224"/>
      <c r="K12" s="135">
        <v>0</v>
      </c>
      <c r="L12" s="136">
        <v>0</v>
      </c>
    </row>
    <row r="13" spans="1:12" x14ac:dyDescent="0.25">
      <c r="A13" s="223" t="s">
        <v>179</v>
      </c>
      <c r="B13" s="224"/>
      <c r="C13" s="224"/>
      <c r="D13" s="225"/>
      <c r="E13" s="135">
        <v>-33950.519999999997</v>
      </c>
      <c r="F13" s="137">
        <v>-23343.84</v>
      </c>
      <c r="G13" s="224" t="s">
        <v>180</v>
      </c>
      <c r="H13" s="224"/>
      <c r="I13" s="224"/>
      <c r="J13" s="224"/>
      <c r="K13" s="135">
        <v>0</v>
      </c>
      <c r="L13" s="136">
        <v>0</v>
      </c>
    </row>
    <row r="14" spans="1:12" x14ac:dyDescent="0.25">
      <c r="A14" s="234" t="s">
        <v>181</v>
      </c>
      <c r="B14" s="235"/>
      <c r="C14" s="235"/>
      <c r="D14" s="236"/>
      <c r="E14" s="135">
        <v>1173872.92</v>
      </c>
      <c r="F14" s="137">
        <v>1164730.22</v>
      </c>
      <c r="G14" s="224" t="s">
        <v>182</v>
      </c>
      <c r="H14" s="224"/>
      <c r="I14" s="224"/>
      <c r="J14" s="224"/>
      <c r="K14" s="135">
        <v>0</v>
      </c>
      <c r="L14" s="136">
        <v>0</v>
      </c>
    </row>
    <row r="15" spans="1:12" x14ac:dyDescent="0.25">
      <c r="A15" s="223" t="s">
        <v>183</v>
      </c>
      <c r="B15" s="224"/>
      <c r="C15" s="224"/>
      <c r="D15" s="225"/>
      <c r="E15" s="135">
        <v>-712697.13</v>
      </c>
      <c r="F15" s="137">
        <v>-678101.65</v>
      </c>
      <c r="G15" s="224" t="s">
        <v>184</v>
      </c>
      <c r="H15" s="224"/>
      <c r="I15" s="224"/>
      <c r="J15" s="224"/>
      <c r="K15" s="135">
        <v>0</v>
      </c>
      <c r="L15" s="136">
        <v>0</v>
      </c>
    </row>
    <row r="16" spans="1:12" ht="13.8" thickBot="1" x14ac:dyDescent="0.3">
      <c r="A16" s="131" t="s">
        <v>185</v>
      </c>
      <c r="C16" s="138"/>
      <c r="D16" s="132"/>
      <c r="E16" s="135"/>
      <c r="F16" s="136"/>
      <c r="G16" s="224" t="s">
        <v>186</v>
      </c>
      <c r="H16" s="224"/>
      <c r="I16" s="224"/>
      <c r="J16" s="224"/>
      <c r="K16" s="135">
        <v>1067864.01</v>
      </c>
      <c r="L16" s="136">
        <v>877674.09</v>
      </c>
    </row>
    <row r="17" spans="1:12" ht="13.8" thickTop="1" x14ac:dyDescent="0.25">
      <c r="A17" s="139" t="s">
        <v>187</v>
      </c>
      <c r="B17" s="140"/>
      <c r="C17" s="141"/>
      <c r="D17" s="142"/>
      <c r="E17" s="135"/>
      <c r="F17" s="136"/>
      <c r="G17" s="121" t="s">
        <v>188</v>
      </c>
      <c r="K17" s="143">
        <v>28673.69</v>
      </c>
      <c r="L17" s="136">
        <v>190189.92</v>
      </c>
    </row>
    <row r="18" spans="1:12" x14ac:dyDescent="0.25">
      <c r="A18" s="231" t="s">
        <v>189</v>
      </c>
      <c r="B18" s="232"/>
      <c r="C18" s="232"/>
      <c r="D18" s="233"/>
      <c r="E18" s="135">
        <v>0</v>
      </c>
      <c r="F18" s="136">
        <v>0</v>
      </c>
      <c r="K18" s="133"/>
      <c r="L18" s="134"/>
    </row>
    <row r="19" spans="1:12" ht="13.8" thickBot="1" x14ac:dyDescent="0.3">
      <c r="A19" s="223"/>
      <c r="B19" s="224"/>
      <c r="C19" s="224"/>
      <c r="D19" s="225"/>
      <c r="E19" s="133"/>
      <c r="F19" s="134"/>
      <c r="H19" s="226" t="s">
        <v>190</v>
      </c>
      <c r="I19" s="226"/>
      <c r="J19" s="226"/>
      <c r="K19" s="145">
        <f>+K16+K17</f>
        <v>1096537.7</v>
      </c>
      <c r="L19" s="146">
        <v>1067864.01</v>
      </c>
    </row>
    <row r="20" spans="1:12" ht="13.5" customHeight="1" thickBot="1" x14ac:dyDescent="0.3">
      <c r="A20" s="131"/>
      <c r="B20" s="226" t="s">
        <v>191</v>
      </c>
      <c r="C20" s="226"/>
      <c r="D20" s="227"/>
      <c r="E20" s="145">
        <f>+E12+E14+E13+E15</f>
        <v>486678.66999999981</v>
      </c>
      <c r="F20" s="145">
        <v>518468.12999999995</v>
      </c>
      <c r="K20" s="133"/>
      <c r="L20" s="134"/>
    </row>
    <row r="21" spans="1:12" x14ac:dyDescent="0.25">
      <c r="A21" s="223"/>
      <c r="B21" s="224"/>
      <c r="C21" s="224"/>
      <c r="D21" s="225"/>
      <c r="E21" s="133"/>
      <c r="F21" s="134"/>
      <c r="K21" s="133"/>
      <c r="L21" s="134"/>
    </row>
    <row r="22" spans="1:12" x14ac:dyDescent="0.25">
      <c r="A22" s="131"/>
      <c r="C22" s="138"/>
      <c r="D22" s="132"/>
      <c r="E22" s="133"/>
      <c r="F22" s="134"/>
      <c r="G22" s="224" t="s">
        <v>192</v>
      </c>
      <c r="H22" s="224"/>
      <c r="I22" s="224"/>
      <c r="J22" s="224"/>
      <c r="K22" s="133">
        <v>0</v>
      </c>
      <c r="L22" s="134">
        <v>0</v>
      </c>
    </row>
    <row r="23" spans="1:12" x14ac:dyDescent="0.25">
      <c r="A23" s="223" t="s">
        <v>193</v>
      </c>
      <c r="B23" s="224"/>
      <c r="C23" s="224"/>
      <c r="D23" s="225"/>
      <c r="E23" s="135">
        <v>0</v>
      </c>
      <c r="F23" s="136">
        <v>0</v>
      </c>
      <c r="K23" s="133"/>
      <c r="L23" s="134"/>
    </row>
    <row r="24" spans="1:12" x14ac:dyDescent="0.25">
      <c r="A24" s="131"/>
      <c r="D24" s="132"/>
      <c r="E24" s="135"/>
      <c r="F24" s="136"/>
      <c r="G24" s="147"/>
      <c r="K24" s="133"/>
      <c r="L24" s="134"/>
    </row>
    <row r="25" spans="1:12" x14ac:dyDescent="0.25">
      <c r="A25" s="131" t="s">
        <v>194</v>
      </c>
      <c r="D25" s="132"/>
      <c r="E25" s="135">
        <v>0</v>
      </c>
      <c r="F25" s="136">
        <v>0</v>
      </c>
      <c r="G25" s="121" t="s">
        <v>195</v>
      </c>
      <c r="K25" s="133">
        <v>0</v>
      </c>
      <c r="L25" s="134">
        <v>0</v>
      </c>
    </row>
    <row r="26" spans="1:12" x14ac:dyDescent="0.25">
      <c r="A26" s="131"/>
      <c r="D26" s="132"/>
      <c r="E26" s="135"/>
      <c r="F26" s="136"/>
      <c r="K26" s="133"/>
      <c r="L26" s="134"/>
    </row>
    <row r="27" spans="1:12" x14ac:dyDescent="0.25">
      <c r="A27" s="223" t="s">
        <v>196</v>
      </c>
      <c r="B27" s="224"/>
      <c r="C27" s="224"/>
      <c r="D27" s="225"/>
      <c r="E27" s="135"/>
      <c r="F27" s="136"/>
      <c r="K27" s="133"/>
      <c r="L27" s="134"/>
    </row>
    <row r="28" spans="1:12" ht="13.5" customHeight="1" x14ac:dyDescent="0.25">
      <c r="A28" s="228" t="s">
        <v>197</v>
      </c>
      <c r="B28" s="229"/>
      <c r="C28" s="229"/>
      <c r="D28" s="230"/>
      <c r="E28" s="135"/>
      <c r="F28" s="136"/>
      <c r="G28" s="121" t="s">
        <v>198</v>
      </c>
      <c r="K28" s="133"/>
      <c r="L28" s="134"/>
    </row>
    <row r="29" spans="1:12" x14ac:dyDescent="0.25">
      <c r="A29" s="131" t="s">
        <v>199</v>
      </c>
      <c r="D29" s="132"/>
      <c r="E29" s="135">
        <v>41804.85</v>
      </c>
      <c r="F29" s="135">
        <v>38066.49</v>
      </c>
      <c r="G29" s="121" t="s">
        <v>200</v>
      </c>
      <c r="K29" s="133">
        <v>40758.589999999997</v>
      </c>
      <c r="L29" s="134">
        <v>29033.95</v>
      </c>
    </row>
    <row r="30" spans="1:12" x14ac:dyDescent="0.25">
      <c r="A30" s="131" t="s">
        <v>201</v>
      </c>
      <c r="D30" s="132"/>
      <c r="E30" s="148">
        <v>14410.45</v>
      </c>
      <c r="F30" s="148">
        <v>15804.49</v>
      </c>
      <c r="K30" s="133"/>
      <c r="L30" s="134"/>
    </row>
    <row r="31" spans="1:12" x14ac:dyDescent="0.25">
      <c r="A31" s="131"/>
      <c r="C31" s="138"/>
      <c r="D31" s="132"/>
      <c r="E31" s="135"/>
      <c r="F31" s="135"/>
      <c r="K31" s="133"/>
      <c r="L31" s="134"/>
    </row>
    <row r="32" spans="1:12" x14ac:dyDescent="0.25">
      <c r="A32" s="131" t="s">
        <v>202</v>
      </c>
      <c r="D32" s="132"/>
      <c r="E32" s="135">
        <v>634334.15</v>
      </c>
      <c r="F32" s="135">
        <v>604925.36</v>
      </c>
      <c r="G32" s="121" t="s">
        <v>203</v>
      </c>
      <c r="K32" s="135"/>
      <c r="L32" s="136"/>
    </row>
    <row r="33" spans="1:12" x14ac:dyDescent="0.25">
      <c r="A33" s="131"/>
      <c r="D33" s="132"/>
      <c r="E33" s="148"/>
      <c r="F33" s="148"/>
      <c r="G33" s="121" t="s">
        <v>204</v>
      </c>
      <c r="K33" s="135">
        <v>0</v>
      </c>
      <c r="L33" s="136">
        <v>0</v>
      </c>
    </row>
    <row r="34" spans="1:12" x14ac:dyDescent="0.25">
      <c r="A34" s="223" t="s">
        <v>205</v>
      </c>
      <c r="B34" s="224"/>
      <c r="C34" s="224"/>
      <c r="D34" s="225"/>
      <c r="E34" s="135">
        <v>314638.26</v>
      </c>
      <c r="F34" s="135">
        <v>332038.28999999998</v>
      </c>
      <c r="K34" s="135"/>
      <c r="L34" s="136"/>
    </row>
    <row r="35" spans="1:12" x14ac:dyDescent="0.25">
      <c r="A35" s="131"/>
      <c r="D35" s="132"/>
      <c r="E35" s="149"/>
      <c r="F35" s="149"/>
      <c r="G35" s="121" t="s">
        <v>206</v>
      </c>
      <c r="K35" s="135"/>
      <c r="L35" s="136">
        <v>0</v>
      </c>
    </row>
    <row r="36" spans="1:12" ht="13.8" thickBot="1" x14ac:dyDescent="0.3">
      <c r="A36" s="131"/>
      <c r="B36" s="226" t="s">
        <v>207</v>
      </c>
      <c r="C36" s="226"/>
      <c r="D36" s="227"/>
      <c r="E36" s="145">
        <v>1005187.7100000001</v>
      </c>
      <c r="F36" s="145">
        <v>990834.62999999989</v>
      </c>
      <c r="G36" s="121" t="s">
        <v>199</v>
      </c>
      <c r="K36" s="135">
        <v>0</v>
      </c>
      <c r="L36" s="136">
        <v>0</v>
      </c>
    </row>
    <row r="37" spans="1:12" x14ac:dyDescent="0.25">
      <c r="A37" s="131"/>
      <c r="D37" s="132"/>
      <c r="E37" s="149"/>
      <c r="F37" s="149"/>
      <c r="G37" s="121" t="s">
        <v>201</v>
      </c>
      <c r="K37" s="135">
        <v>0</v>
      </c>
      <c r="L37" s="136">
        <v>0</v>
      </c>
    </row>
    <row r="38" spans="1:12" x14ac:dyDescent="0.25">
      <c r="A38" s="223" t="s">
        <v>208</v>
      </c>
      <c r="B38" s="224"/>
      <c r="C38" s="224"/>
      <c r="D38" s="225"/>
      <c r="E38" s="133">
        <v>0</v>
      </c>
      <c r="F38" s="133">
        <v>0</v>
      </c>
      <c r="K38" s="150"/>
      <c r="L38" s="148"/>
    </row>
    <row r="39" spans="1:12" x14ac:dyDescent="0.25">
      <c r="A39" s="131"/>
      <c r="D39" s="132"/>
      <c r="E39" s="149"/>
      <c r="F39" s="149"/>
      <c r="G39" s="121" t="s">
        <v>209</v>
      </c>
      <c r="K39" s="150"/>
      <c r="L39" s="148"/>
    </row>
    <row r="40" spans="1:12" x14ac:dyDescent="0.25">
      <c r="A40" s="131"/>
      <c r="C40" s="138"/>
      <c r="D40" s="132"/>
      <c r="E40" s="133"/>
      <c r="F40" s="133"/>
      <c r="G40" s="121" t="s">
        <v>199</v>
      </c>
      <c r="K40" s="150">
        <v>285315.13</v>
      </c>
      <c r="L40" s="148">
        <v>335264.11</v>
      </c>
    </row>
    <row r="41" spans="1:12" x14ac:dyDescent="0.25">
      <c r="A41" s="131"/>
      <c r="D41" s="132"/>
      <c r="E41" s="133"/>
      <c r="F41" s="133"/>
      <c r="G41" s="121" t="s">
        <v>201</v>
      </c>
      <c r="K41" s="150">
        <v>69254.960000000006</v>
      </c>
      <c r="L41" s="148">
        <v>77140.69</v>
      </c>
    </row>
    <row r="42" spans="1:12" x14ac:dyDescent="0.25">
      <c r="A42" s="131"/>
      <c r="D42" s="132"/>
      <c r="E42" s="133"/>
      <c r="F42" s="133"/>
      <c r="K42" s="151"/>
      <c r="L42" s="152"/>
    </row>
    <row r="43" spans="1:12" ht="13.8" thickBot="1" x14ac:dyDescent="0.3">
      <c r="A43" s="131"/>
      <c r="D43" s="132"/>
      <c r="E43" s="153"/>
      <c r="F43" s="154"/>
      <c r="H43" s="144" t="s">
        <v>210</v>
      </c>
      <c r="I43" s="144"/>
      <c r="J43" s="144"/>
      <c r="K43" s="145">
        <v>354570.08999999997</v>
      </c>
      <c r="L43" s="146">
        <v>412404.80000000005</v>
      </c>
    </row>
    <row r="44" spans="1:12" x14ac:dyDescent="0.25">
      <c r="A44" s="131"/>
      <c r="D44" s="132"/>
      <c r="E44" s="149"/>
      <c r="F44" s="132"/>
      <c r="K44" s="133"/>
      <c r="L44" s="134"/>
    </row>
    <row r="45" spans="1:12" x14ac:dyDescent="0.25">
      <c r="A45" s="131"/>
      <c r="D45" s="132"/>
      <c r="E45" s="131"/>
      <c r="F45" s="149"/>
      <c r="G45" s="121" t="s">
        <v>211</v>
      </c>
      <c r="K45" s="133">
        <v>0</v>
      </c>
      <c r="L45" s="134">
        <v>0</v>
      </c>
    </row>
    <row r="46" spans="1:12" ht="13.8" thickBot="1" x14ac:dyDescent="0.3">
      <c r="A46" s="131"/>
      <c r="D46" s="132"/>
      <c r="E46" s="155"/>
      <c r="F46" s="155"/>
      <c r="K46" s="155"/>
      <c r="L46" s="155"/>
    </row>
    <row r="47" spans="1:12" ht="13.8" thickTop="1" x14ac:dyDescent="0.25">
      <c r="A47" s="151"/>
      <c r="B47" s="156"/>
      <c r="C47" s="156"/>
      <c r="D47" s="157" t="s">
        <v>212</v>
      </c>
      <c r="E47" s="158">
        <f>+E36+E20</f>
        <v>1491866.38</v>
      </c>
      <c r="F47" s="159">
        <v>1509302.7599999998</v>
      </c>
      <c r="G47" s="156"/>
      <c r="H47" s="156"/>
      <c r="I47" s="160" t="s">
        <v>213</v>
      </c>
      <c r="J47" s="160"/>
      <c r="K47" s="158">
        <v>1491866.38</v>
      </c>
      <c r="L47" s="159">
        <v>1509302.76</v>
      </c>
    </row>
    <row r="49" spans="1:1" ht="15.6" x14ac:dyDescent="0.3">
      <c r="A49" s="161"/>
    </row>
    <row r="50" spans="1:1" ht="15.6" x14ac:dyDescent="0.3">
      <c r="A50" s="161"/>
    </row>
  </sheetData>
  <mergeCells count="34">
    <mergeCell ref="G11:J11"/>
    <mergeCell ref="A2:L2"/>
    <mergeCell ref="A4:D4"/>
    <mergeCell ref="G4:J4"/>
    <mergeCell ref="A5:D5"/>
    <mergeCell ref="G5:J5"/>
    <mergeCell ref="A7:D7"/>
    <mergeCell ref="G7:J7"/>
    <mergeCell ref="A8:D8"/>
    <mergeCell ref="A9:D9"/>
    <mergeCell ref="G9:J9"/>
    <mergeCell ref="A10:D10"/>
    <mergeCell ref="G10:J10"/>
    <mergeCell ref="A12:D12"/>
    <mergeCell ref="G12:J12"/>
    <mergeCell ref="A13:D13"/>
    <mergeCell ref="G13:J13"/>
    <mergeCell ref="A14:D14"/>
    <mergeCell ref="G14:J14"/>
    <mergeCell ref="G22:J22"/>
    <mergeCell ref="A23:D23"/>
    <mergeCell ref="A27:D27"/>
    <mergeCell ref="A28:D28"/>
    <mergeCell ref="A15:D15"/>
    <mergeCell ref="G15:J15"/>
    <mergeCell ref="G16:J16"/>
    <mergeCell ref="A18:D18"/>
    <mergeCell ref="A19:D19"/>
    <mergeCell ref="H19:J19"/>
    <mergeCell ref="A34:D34"/>
    <mergeCell ref="B36:D36"/>
    <mergeCell ref="A38:D38"/>
    <mergeCell ref="B20:D20"/>
    <mergeCell ref="A21:D21"/>
  </mergeCells>
  <pageMargins left="0.9055118110236221" right="0.86614173228346458" top="1.0629921259842521" bottom="0.98425196850393704" header="0.51181102362204722" footer="0.51181102362204722"/>
  <pageSetup paperSize="9" scale="70" fitToWidth="0" fitToHeight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296F-AB26-4001-96E7-C70617B11EE4}">
  <dimension ref="A1:E73"/>
  <sheetViews>
    <sheetView topLeftCell="A33" zoomScale="70" zoomScaleNormal="75" workbookViewId="0">
      <selection activeCell="B36" sqref="B36"/>
    </sheetView>
  </sheetViews>
  <sheetFormatPr defaultRowHeight="13.2" x14ac:dyDescent="0.25"/>
  <cols>
    <col min="1" max="1" width="59.109375" style="188" customWidth="1"/>
    <col min="2" max="2" width="15.5546875" style="164" customWidth="1"/>
    <col min="3" max="3" width="14.5546875" style="121" customWidth="1"/>
    <col min="4" max="4" width="14.109375" style="121" customWidth="1"/>
    <col min="5" max="5" width="13.109375" style="121" customWidth="1"/>
    <col min="6" max="16384" width="8.88671875" style="121"/>
  </cols>
  <sheetData>
    <row r="1" spans="1:5" ht="17.399999999999999" x14ac:dyDescent="0.25">
      <c r="A1" s="243" t="s">
        <v>214</v>
      </c>
      <c r="B1" s="243"/>
      <c r="C1" s="243"/>
      <c r="D1" s="243"/>
      <c r="E1" s="243"/>
    </row>
    <row r="2" spans="1:5" ht="17.399999999999999" x14ac:dyDescent="0.25">
      <c r="A2" s="162"/>
      <c r="B2" s="162"/>
      <c r="C2" s="162"/>
      <c r="D2" s="162"/>
      <c r="E2" s="162"/>
    </row>
    <row r="3" spans="1:5" ht="15.6" x14ac:dyDescent="0.3">
      <c r="A3" s="244" t="s">
        <v>215</v>
      </c>
      <c r="B3" s="245"/>
      <c r="C3" s="245"/>
      <c r="D3" s="245"/>
      <c r="E3" s="245"/>
    </row>
    <row r="4" spans="1:5" ht="15.6" x14ac:dyDescent="0.25">
      <c r="A4" s="163"/>
    </row>
    <row r="5" spans="1:5" ht="15.75" customHeight="1" x14ac:dyDescent="0.25">
      <c r="A5" s="246"/>
      <c r="B5" s="165">
        <v>2025</v>
      </c>
      <c r="C5" s="165">
        <f>Anno-1</f>
        <v>2024</v>
      </c>
      <c r="D5" s="138"/>
    </row>
    <row r="6" spans="1:5" ht="16.5" customHeight="1" x14ac:dyDescent="0.25">
      <c r="A6" s="246"/>
      <c r="B6" s="122" t="s">
        <v>216</v>
      </c>
      <c r="C6" s="122" t="s">
        <v>216</v>
      </c>
    </row>
    <row r="7" spans="1:5" ht="16.5" customHeight="1" x14ac:dyDescent="0.25">
      <c r="A7" s="166"/>
      <c r="B7" s="167"/>
      <c r="C7" s="167"/>
    </row>
    <row r="8" spans="1:5" ht="15" customHeight="1" x14ac:dyDescent="0.25">
      <c r="A8" s="168" t="s">
        <v>217</v>
      </c>
      <c r="B8" s="167"/>
      <c r="C8" s="167"/>
    </row>
    <row r="9" spans="1:5" ht="15.75" customHeight="1" x14ac:dyDescent="0.25">
      <c r="A9" s="169" t="s">
        <v>218</v>
      </c>
      <c r="B9" s="167">
        <v>1424199.51</v>
      </c>
      <c r="C9" s="167">
        <v>1390854.07</v>
      </c>
    </row>
    <row r="10" spans="1:5" ht="24" x14ac:dyDescent="0.25">
      <c r="A10" s="169" t="s">
        <v>219</v>
      </c>
      <c r="B10" s="167" t="s">
        <v>220</v>
      </c>
      <c r="C10" s="167"/>
    </row>
    <row r="11" spans="1:5" ht="12.75" customHeight="1" x14ac:dyDescent="0.25">
      <c r="A11" s="170" t="s">
        <v>221</v>
      </c>
      <c r="B11" s="167"/>
      <c r="C11" s="167"/>
    </row>
    <row r="12" spans="1:5" ht="14.25" customHeight="1" x14ac:dyDescent="0.25">
      <c r="A12" s="170" t="s">
        <v>222</v>
      </c>
      <c r="B12" s="167"/>
      <c r="C12" s="167"/>
    </row>
    <row r="13" spans="1:5" ht="24" x14ac:dyDescent="0.25">
      <c r="A13" s="169" t="s">
        <v>223</v>
      </c>
      <c r="B13" s="167">
        <v>40967.589999999997</v>
      </c>
      <c r="C13" s="167">
        <v>51460.37</v>
      </c>
    </row>
    <row r="14" spans="1:5" ht="13.8" thickBot="1" x14ac:dyDescent="0.3">
      <c r="A14" s="171" t="s">
        <v>224</v>
      </c>
      <c r="B14" s="172">
        <f>SUM(B9:B13)</f>
        <v>1465167.1</v>
      </c>
      <c r="C14" s="172">
        <f>SUM(C9:C13)</f>
        <v>1442314.4400000002</v>
      </c>
    </row>
    <row r="15" spans="1:5" ht="13.8" thickTop="1" x14ac:dyDescent="0.25">
      <c r="A15" s="173"/>
      <c r="B15" s="167"/>
      <c r="C15" s="167"/>
    </row>
    <row r="16" spans="1:5" x14ac:dyDescent="0.25">
      <c r="A16" s="168" t="s">
        <v>225</v>
      </c>
      <c r="B16" s="167"/>
      <c r="C16" s="167"/>
    </row>
    <row r="17" spans="1:3" x14ac:dyDescent="0.25">
      <c r="A17" s="170" t="s">
        <v>226</v>
      </c>
      <c r="B17" s="167"/>
      <c r="C17" s="167"/>
    </row>
    <row r="18" spans="1:3" x14ac:dyDescent="0.25">
      <c r="A18" s="170" t="s">
        <v>227</v>
      </c>
      <c r="B18" s="167">
        <v>1034815.72</v>
      </c>
      <c r="C18" s="167">
        <v>907708.98</v>
      </c>
    </row>
    <row r="19" spans="1:3" x14ac:dyDescent="0.25">
      <c r="A19" s="170" t="s">
        <v>228</v>
      </c>
      <c r="B19" s="167"/>
      <c r="C19" s="167"/>
    </row>
    <row r="20" spans="1:3" x14ac:dyDescent="0.25">
      <c r="A20" s="170" t="s">
        <v>229</v>
      </c>
      <c r="B20" s="167"/>
      <c r="C20" s="167"/>
    </row>
    <row r="21" spans="1:3" x14ac:dyDescent="0.25">
      <c r="A21" s="174" t="s">
        <v>230</v>
      </c>
      <c r="B21" s="167">
        <v>232174.47</v>
      </c>
      <c r="C21" s="167">
        <v>205421.19</v>
      </c>
    </row>
    <row r="22" spans="1:3" x14ac:dyDescent="0.25">
      <c r="A22" s="174" t="s">
        <v>231</v>
      </c>
      <c r="B22" s="167">
        <v>61862.38</v>
      </c>
      <c r="C22" s="167">
        <v>54960.47</v>
      </c>
    </row>
    <row r="23" spans="1:3" x14ac:dyDescent="0.25">
      <c r="A23" s="174" t="s">
        <v>232</v>
      </c>
      <c r="B23" s="167"/>
      <c r="C23" s="167"/>
    </row>
    <row r="24" spans="1:3" x14ac:dyDescent="0.25">
      <c r="A24" s="174" t="s">
        <v>233</v>
      </c>
      <c r="B24" s="167">
        <v>11724.64</v>
      </c>
      <c r="C24" s="167">
        <v>23523.69</v>
      </c>
    </row>
    <row r="25" spans="1:3" x14ac:dyDescent="0.25">
      <c r="A25" s="174" t="s">
        <v>234</v>
      </c>
      <c r="B25" s="167">
        <v>11962.45</v>
      </c>
      <c r="C25" s="167">
        <v>0</v>
      </c>
    </row>
    <row r="26" spans="1:3" ht="15.75" customHeight="1" x14ac:dyDescent="0.25">
      <c r="A26" s="170" t="s">
        <v>235</v>
      </c>
      <c r="B26" s="167"/>
      <c r="C26" s="167"/>
    </row>
    <row r="27" spans="1:3" ht="14.25" customHeight="1" x14ac:dyDescent="0.25">
      <c r="A27" s="174" t="s">
        <v>236</v>
      </c>
      <c r="B27" s="167">
        <v>10606.68</v>
      </c>
      <c r="C27" s="167">
        <v>9309.16</v>
      </c>
    </row>
    <row r="28" spans="1:3" ht="15" customHeight="1" x14ac:dyDescent="0.25">
      <c r="A28" s="174" t="s">
        <v>237</v>
      </c>
      <c r="B28" s="167">
        <v>34595.480000000003</v>
      </c>
      <c r="C28" s="167">
        <v>35478.25</v>
      </c>
    </row>
    <row r="29" spans="1:3" ht="14.25" customHeight="1" x14ac:dyDescent="0.25">
      <c r="A29" s="174" t="s">
        <v>238</v>
      </c>
      <c r="B29" s="167"/>
      <c r="C29" s="167"/>
    </row>
    <row r="30" spans="1:3" ht="20.399999999999999" x14ac:dyDescent="0.25">
      <c r="A30" s="175" t="s">
        <v>239</v>
      </c>
      <c r="B30" s="167">
        <v>0</v>
      </c>
      <c r="C30" s="167">
        <v>0</v>
      </c>
    </row>
    <row r="31" spans="1:3" ht="28.5" customHeight="1" x14ac:dyDescent="0.25">
      <c r="A31" s="169" t="s">
        <v>240</v>
      </c>
      <c r="B31" s="167"/>
      <c r="C31" s="167"/>
    </row>
    <row r="32" spans="1:3" ht="15" customHeight="1" x14ac:dyDescent="0.25">
      <c r="A32" s="170" t="s">
        <v>241</v>
      </c>
      <c r="B32" s="167"/>
      <c r="C32" s="167"/>
    </row>
    <row r="33" spans="1:3" ht="14.25" customHeight="1" x14ac:dyDescent="0.25">
      <c r="A33" s="170" t="s">
        <v>242</v>
      </c>
      <c r="B33" s="167"/>
      <c r="C33" s="167"/>
    </row>
    <row r="34" spans="1:3" ht="14.25" customHeight="1" x14ac:dyDescent="0.25">
      <c r="A34" s="170" t="s">
        <v>243</v>
      </c>
      <c r="B34" s="176">
        <v>15014.57</v>
      </c>
      <c r="C34" s="176">
        <v>14780.53</v>
      </c>
    </row>
    <row r="35" spans="1:3" ht="18" customHeight="1" thickBot="1" x14ac:dyDescent="0.3">
      <c r="A35" s="177" t="s">
        <v>244</v>
      </c>
      <c r="B35" s="172">
        <f>SUM(B17:B34)</f>
        <v>1412756.3899999997</v>
      </c>
      <c r="C35" s="172">
        <f>SUM(C17:C34)</f>
        <v>1251182.2699999998</v>
      </c>
    </row>
    <row r="36" spans="1:3" ht="21" customHeight="1" thickTop="1" thickBot="1" x14ac:dyDescent="0.3">
      <c r="A36" s="178" t="s">
        <v>245</v>
      </c>
      <c r="B36" s="179">
        <f>B14-B35</f>
        <v>52410.710000000428</v>
      </c>
      <c r="C36" s="179">
        <f>C14-C35</f>
        <v>191132.17000000039</v>
      </c>
    </row>
    <row r="37" spans="1:3" ht="13.8" thickTop="1" x14ac:dyDescent="0.25">
      <c r="A37" s="166"/>
      <c r="B37" s="167"/>
      <c r="C37" s="167"/>
    </row>
    <row r="38" spans="1:3" x14ac:dyDescent="0.25">
      <c r="A38" s="168" t="s">
        <v>246</v>
      </c>
      <c r="B38" s="167"/>
      <c r="C38" s="167"/>
    </row>
    <row r="39" spans="1:3" ht="12.75" customHeight="1" x14ac:dyDescent="0.25">
      <c r="A39" s="170" t="s">
        <v>247</v>
      </c>
      <c r="B39" s="167"/>
      <c r="C39" s="167"/>
    </row>
    <row r="40" spans="1:3" ht="12.75" customHeight="1" x14ac:dyDescent="0.25">
      <c r="A40" s="170" t="s">
        <v>248</v>
      </c>
      <c r="B40" s="167"/>
      <c r="C40" s="167"/>
    </row>
    <row r="41" spans="1:3" ht="13.5" customHeight="1" x14ac:dyDescent="0.25">
      <c r="A41" s="174" t="s">
        <v>249</v>
      </c>
      <c r="B41" s="167"/>
      <c r="C41" s="167"/>
    </row>
    <row r="42" spans="1:3" ht="13.5" customHeight="1" x14ac:dyDescent="0.25">
      <c r="A42" s="174" t="s">
        <v>250</v>
      </c>
      <c r="B42" s="167"/>
      <c r="C42" s="167"/>
    </row>
    <row r="43" spans="1:3" ht="13.5" customHeight="1" x14ac:dyDescent="0.25">
      <c r="A43" s="174" t="s">
        <v>251</v>
      </c>
      <c r="B43" s="167"/>
      <c r="C43" s="167"/>
    </row>
    <row r="44" spans="1:3" ht="13.5" customHeight="1" x14ac:dyDescent="0.25">
      <c r="A44" s="174" t="s">
        <v>252</v>
      </c>
      <c r="B44" s="167"/>
      <c r="C44" s="167"/>
    </row>
    <row r="45" spans="1:3" ht="13.5" customHeight="1" x14ac:dyDescent="0.25">
      <c r="A45" s="174" t="s">
        <v>251</v>
      </c>
      <c r="B45" s="167"/>
      <c r="C45" s="167"/>
    </row>
    <row r="46" spans="1:3" ht="14.25" customHeight="1" x14ac:dyDescent="0.25">
      <c r="A46" s="174" t="s">
        <v>253</v>
      </c>
      <c r="B46" s="167">
        <v>14.56</v>
      </c>
      <c r="C46" s="167">
        <v>921.46</v>
      </c>
    </row>
    <row r="47" spans="1:3" ht="14.25" customHeight="1" x14ac:dyDescent="0.25">
      <c r="A47" s="170" t="s">
        <v>254</v>
      </c>
      <c r="B47" s="176">
        <v>2763.63</v>
      </c>
      <c r="C47" s="176">
        <v>3282.67</v>
      </c>
    </row>
    <row r="48" spans="1:3" ht="14.25" customHeight="1" x14ac:dyDescent="0.25">
      <c r="A48" s="170" t="s">
        <v>255</v>
      </c>
      <c r="B48" s="180">
        <v>0</v>
      </c>
      <c r="C48" s="180">
        <v>0</v>
      </c>
    </row>
    <row r="49" spans="1:4" ht="13.8" thickBot="1" x14ac:dyDescent="0.3">
      <c r="A49" s="177" t="s">
        <v>256</v>
      </c>
      <c r="B49" s="172">
        <f>T15n+T16An+T16Bn+T16Cn+T16Dn-T17n+T17bisn</f>
        <v>-2749.07</v>
      </c>
      <c r="C49" s="172">
        <f>T15n1+T16An1+T16Bn1+T16Cn1+T16Dn1-T17n1+T17bisn1</f>
        <v>-2361.21</v>
      </c>
    </row>
    <row r="50" spans="1:4" ht="13.8" thickTop="1" x14ac:dyDescent="0.25">
      <c r="A50" s="166"/>
      <c r="B50" s="181"/>
      <c r="C50" s="181"/>
    </row>
    <row r="51" spans="1:4" x14ac:dyDescent="0.25">
      <c r="A51" s="168" t="s">
        <v>257</v>
      </c>
      <c r="B51" s="167"/>
      <c r="C51" s="167"/>
      <c r="D51" s="182"/>
    </row>
    <row r="52" spans="1:4" x14ac:dyDescent="0.25">
      <c r="A52" s="170" t="s">
        <v>258</v>
      </c>
      <c r="B52" s="167"/>
      <c r="C52" s="167"/>
    </row>
    <row r="53" spans="1:4" ht="14.25" customHeight="1" x14ac:dyDescent="0.25">
      <c r="A53" s="183" t="s">
        <v>259</v>
      </c>
      <c r="B53" s="167">
        <v>29408.79</v>
      </c>
      <c r="C53" s="167">
        <v>27275.99</v>
      </c>
    </row>
    <row r="54" spans="1:4" ht="12.75" customHeight="1" x14ac:dyDescent="0.25">
      <c r="A54" s="183" t="s">
        <v>260</v>
      </c>
      <c r="B54" s="167"/>
      <c r="C54" s="167"/>
    </row>
    <row r="55" spans="1:4" x14ac:dyDescent="0.25">
      <c r="A55" s="183" t="s">
        <v>261</v>
      </c>
      <c r="B55" s="167"/>
      <c r="C55" s="167"/>
    </row>
    <row r="56" spans="1:4" x14ac:dyDescent="0.25">
      <c r="A56" s="183" t="s">
        <v>262</v>
      </c>
      <c r="B56" s="184"/>
      <c r="C56" s="184"/>
    </row>
    <row r="57" spans="1:4" x14ac:dyDescent="0.25">
      <c r="A57" s="170" t="s">
        <v>263</v>
      </c>
      <c r="B57" s="167"/>
      <c r="C57" s="167"/>
    </row>
    <row r="58" spans="1:4" x14ac:dyDescent="0.25">
      <c r="A58" s="183" t="s">
        <v>259</v>
      </c>
      <c r="B58" s="167"/>
      <c r="C58" s="167"/>
    </row>
    <row r="59" spans="1:4" x14ac:dyDescent="0.25">
      <c r="A59" s="174" t="s">
        <v>260</v>
      </c>
      <c r="B59" s="167"/>
      <c r="C59" s="167"/>
    </row>
    <row r="60" spans="1:4" x14ac:dyDescent="0.25">
      <c r="A60" s="174" t="s">
        <v>261</v>
      </c>
      <c r="B60" s="176"/>
      <c r="C60" s="176"/>
    </row>
    <row r="61" spans="1:4" x14ac:dyDescent="0.25">
      <c r="A61" s="174" t="s">
        <v>262</v>
      </c>
      <c r="B61" s="180"/>
      <c r="C61" s="180"/>
    </row>
    <row r="62" spans="1:4" ht="13.8" thickBot="1" x14ac:dyDescent="0.3">
      <c r="A62" s="177" t="s">
        <v>264</v>
      </c>
      <c r="B62" s="172">
        <f>T18n+T18An+T18Bn+T18Cn+T18Dn-T19n-T19An-T19Bn-T19Cn-T19Dn</f>
        <v>29408.79</v>
      </c>
      <c r="C62" s="172">
        <f>T18n1+T18An1+T18Bn1+T18Cn1+T18Dn1-T19n1-T19An1-T19Bn1-T19Cn1-T19Dn1</f>
        <v>27275.99</v>
      </c>
    </row>
    <row r="63" spans="1:4" ht="13.8" thickTop="1" x14ac:dyDescent="0.25">
      <c r="A63" s="166"/>
      <c r="B63" s="167"/>
      <c r="C63" s="167"/>
    </row>
    <row r="64" spans="1:4" ht="13.8" thickBot="1" x14ac:dyDescent="0.3">
      <c r="A64" s="185" t="s">
        <v>265</v>
      </c>
      <c r="B64" s="172">
        <f>B14-B35+B49+B62</f>
        <v>79070.43000000043</v>
      </c>
      <c r="C64" s="172">
        <f>C14-C35+C49+C62</f>
        <v>216046.95000000039</v>
      </c>
    </row>
    <row r="65" spans="1:5" ht="13.8" thickTop="1" x14ac:dyDescent="0.25">
      <c r="A65" s="166"/>
      <c r="B65" s="167"/>
      <c r="C65" s="167"/>
    </row>
    <row r="66" spans="1:5" x14ac:dyDescent="0.25">
      <c r="A66" s="169" t="s">
        <v>266</v>
      </c>
      <c r="B66" s="186">
        <v>50396.74</v>
      </c>
      <c r="C66" s="186">
        <v>32773.46</v>
      </c>
    </row>
    <row r="67" spans="1:5" ht="13.8" thickBot="1" x14ac:dyDescent="0.3">
      <c r="A67" s="166"/>
      <c r="B67" s="167"/>
      <c r="C67" s="167"/>
    </row>
    <row r="68" spans="1:5" ht="13.8" thickTop="1" x14ac:dyDescent="0.25">
      <c r="A68" s="187" t="s">
        <v>267</v>
      </c>
      <c r="B68" s="143">
        <v>28673.69</v>
      </c>
      <c r="C68" s="143">
        <v>183273.49</v>
      </c>
    </row>
    <row r="69" spans="1:5" x14ac:dyDescent="0.25">
      <c r="B69" s="189"/>
      <c r="C69" s="190"/>
      <c r="D69" s="190"/>
      <c r="E69" s="190"/>
    </row>
    <row r="70" spans="1:5" s="192" customFormat="1" ht="16.5" customHeight="1" x14ac:dyDescent="0.4">
      <c r="A70" s="191"/>
    </row>
    <row r="71" spans="1:5" s="192" customFormat="1" ht="21" x14ac:dyDescent="0.4">
      <c r="A71" s="191"/>
    </row>
    <row r="72" spans="1:5" s="192" customFormat="1" ht="21" x14ac:dyDescent="0.4">
      <c r="A72" s="191"/>
    </row>
    <row r="73" spans="1:5" s="192" customFormat="1" ht="21" x14ac:dyDescent="0.4">
      <c r="A73" s="191"/>
    </row>
  </sheetData>
  <mergeCells count="3">
    <mergeCell ref="A1:E1"/>
    <mergeCell ref="A3:E3"/>
    <mergeCell ref="A5:A6"/>
  </mergeCells>
  <pageMargins left="0.98425196850393704" right="0.98425196850393704" top="0.27559055118110237" bottom="0.78740157480314965" header="0" footer="0.55118110236220474"/>
  <pageSetup paperSize="9" scale="69" fitToWidth="0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189D-D359-40A9-9100-CE9C57834F8F}">
  <dimension ref="A1:G23"/>
  <sheetViews>
    <sheetView topLeftCell="A3" workbookViewId="0">
      <selection activeCell="E13" sqref="E13"/>
    </sheetView>
  </sheetViews>
  <sheetFormatPr defaultRowHeight="12.6" x14ac:dyDescent="0.25"/>
  <cols>
    <col min="1" max="1" width="59.109375" style="193" customWidth="1"/>
    <col min="2" max="2" width="16.5546875" style="193" bestFit="1" customWidth="1"/>
    <col min="3" max="3" width="16.21875" style="193" customWidth="1"/>
    <col min="4" max="4" width="8.88671875" style="193"/>
    <col min="5" max="5" width="11.44140625" style="193" bestFit="1" customWidth="1"/>
    <col min="6" max="6" width="8.88671875" style="193"/>
    <col min="7" max="7" width="11.6640625" style="193" bestFit="1" customWidth="1"/>
    <col min="8" max="16384" width="8.88671875" style="193"/>
  </cols>
  <sheetData>
    <row r="1" spans="1:7" ht="18.600000000000001" thickBot="1" x14ac:dyDescent="0.4">
      <c r="A1" s="215" t="s">
        <v>279</v>
      </c>
      <c r="B1" s="216"/>
      <c r="C1" s="197"/>
      <c r="D1" s="197"/>
    </row>
    <row r="2" spans="1:7" ht="18.600000000000001" thickBot="1" x14ac:dyDescent="0.4">
      <c r="A2" s="200"/>
      <c r="B2" s="200"/>
      <c r="C2" s="197"/>
      <c r="D2" s="197"/>
    </row>
    <row r="3" spans="1:7" ht="18" x14ac:dyDescent="0.35">
      <c r="A3" s="214" t="s">
        <v>278</v>
      </c>
      <c r="B3" s="213">
        <v>948972.41</v>
      </c>
      <c r="C3" s="197"/>
      <c r="D3" s="197"/>
    </row>
    <row r="4" spans="1:7" ht="18" x14ac:dyDescent="0.35">
      <c r="A4" s="204"/>
      <c r="B4" s="203"/>
      <c r="C4" s="197"/>
      <c r="D4" s="197"/>
    </row>
    <row r="5" spans="1:7" ht="18" x14ac:dyDescent="0.35">
      <c r="A5" s="204" t="s">
        <v>277</v>
      </c>
      <c r="B5" s="212">
        <v>56215.3</v>
      </c>
      <c r="C5" s="197"/>
      <c r="D5" s="197"/>
    </row>
    <row r="6" spans="1:7" ht="18" x14ac:dyDescent="0.35">
      <c r="A6" s="204"/>
      <c r="B6" s="203"/>
      <c r="C6" s="197"/>
      <c r="D6" s="197"/>
    </row>
    <row r="7" spans="1:7" ht="18" x14ac:dyDescent="0.35">
      <c r="A7" s="204" t="s">
        <v>276</v>
      </c>
      <c r="B7" s="212">
        <v>354570.09</v>
      </c>
      <c r="C7" s="197"/>
      <c r="D7" s="197"/>
    </row>
    <row r="8" spans="1:7" ht="18" x14ac:dyDescent="0.35">
      <c r="A8" s="204"/>
      <c r="B8" s="203"/>
      <c r="C8" s="197"/>
      <c r="D8" s="197"/>
    </row>
    <row r="9" spans="1:7" ht="18" x14ac:dyDescent="0.35">
      <c r="A9" s="204"/>
      <c r="B9" s="212"/>
      <c r="C9" s="197"/>
      <c r="D9" s="197"/>
    </row>
    <row r="10" spans="1:7" ht="18.600000000000001" thickBot="1" x14ac:dyDescent="0.4">
      <c r="A10" s="204"/>
      <c r="B10" s="203"/>
      <c r="C10" s="197"/>
      <c r="D10" s="197"/>
      <c r="G10" s="211"/>
    </row>
    <row r="11" spans="1:7" ht="18.600000000000001" thickBot="1" x14ac:dyDescent="0.4">
      <c r="A11" s="202" t="s">
        <v>275</v>
      </c>
      <c r="B11" s="210">
        <f>+B3+B5-B7-B10-B9</f>
        <v>650617.62000000011</v>
      </c>
      <c r="C11" s="197"/>
      <c r="D11" s="197"/>
    </row>
    <row r="12" spans="1:7" ht="18.600000000000001" thickBot="1" x14ac:dyDescent="0.4">
      <c r="A12" s="200"/>
      <c r="B12" s="209"/>
      <c r="C12" s="197"/>
      <c r="D12" s="197"/>
    </row>
    <row r="13" spans="1:7" ht="18" x14ac:dyDescent="0.35">
      <c r="A13" s="208" t="s">
        <v>274</v>
      </c>
      <c r="B13" s="207"/>
      <c r="C13" s="197"/>
      <c r="D13" s="197"/>
      <c r="E13" s="206"/>
    </row>
    <row r="14" spans="1:7" ht="18" x14ac:dyDescent="0.35">
      <c r="A14" s="205" t="s">
        <v>273</v>
      </c>
      <c r="B14" s="203">
        <v>32063</v>
      </c>
      <c r="C14" s="197"/>
      <c r="D14" s="197"/>
      <c r="E14" s="194"/>
    </row>
    <row r="15" spans="1:7" ht="18" x14ac:dyDescent="0.35">
      <c r="A15" s="204" t="s">
        <v>272</v>
      </c>
      <c r="B15" s="203">
        <v>15396.79</v>
      </c>
      <c r="C15" s="197"/>
      <c r="D15" s="197"/>
    </row>
    <row r="16" spans="1:7" ht="18.600000000000001" thickBot="1" x14ac:dyDescent="0.4">
      <c r="A16" s="202" t="s">
        <v>271</v>
      </c>
      <c r="B16" s="201">
        <f>8148.92+B15+1816.09</f>
        <v>25361.8</v>
      </c>
      <c r="C16" s="197"/>
      <c r="D16" s="197"/>
    </row>
    <row r="17" spans="1:5" ht="18.600000000000001" thickBot="1" x14ac:dyDescent="0.4">
      <c r="A17" s="200"/>
      <c r="B17" s="200"/>
      <c r="C17" s="197"/>
      <c r="D17" s="197"/>
    </row>
    <row r="18" spans="1:5" ht="18.600000000000001" thickBot="1" x14ac:dyDescent="0.4">
      <c r="A18" s="199" t="s">
        <v>270</v>
      </c>
      <c r="B18" s="198">
        <f>+B11-B16-B15-B14</f>
        <v>577796.03</v>
      </c>
      <c r="C18" s="197"/>
      <c r="D18" s="197"/>
    </row>
    <row r="19" spans="1:5" ht="13.2" thickBot="1" x14ac:dyDescent="0.3"/>
    <row r="20" spans="1:5" ht="18.600000000000001" thickBot="1" x14ac:dyDescent="0.4">
      <c r="A20" s="196" t="s">
        <v>269</v>
      </c>
      <c r="B20" s="195">
        <f>419382.07-B16</f>
        <v>394020.27</v>
      </c>
    </row>
    <row r="21" spans="1:5" ht="18.600000000000001" thickBot="1" x14ac:dyDescent="0.4">
      <c r="A21" s="196" t="s">
        <v>268</v>
      </c>
      <c r="B21" s="195">
        <f>231235.55-B15-B14</f>
        <v>183775.75999999998</v>
      </c>
    </row>
    <row r="23" spans="1:5" x14ac:dyDescent="0.25">
      <c r="E23" s="19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91</vt:i4>
      </vt:variant>
    </vt:vector>
  </HeadingPairs>
  <TitlesOfParts>
    <vt:vector size="96" baseType="lpstr">
      <vt:lpstr>RENDICONTO 2025</vt:lpstr>
      <vt:lpstr>VARIAZIONI</vt:lpstr>
      <vt:lpstr>Stato Patrimoniale </vt:lpstr>
      <vt:lpstr>Conto Economico </vt:lpstr>
      <vt:lpstr>AVANZO AMMINISTRAZIONE</vt:lpstr>
      <vt:lpstr>'Conto Economico '!Anno</vt:lpstr>
      <vt:lpstr>'Conto Economico '!AnnoPrec</vt:lpstr>
      <vt:lpstr>'Stato Patrimoniale '!Area_stampa</vt:lpstr>
      <vt:lpstr>'Conto Economico '!RagSoc</vt:lpstr>
      <vt:lpstr>T10An</vt:lpstr>
      <vt:lpstr>T10An1</vt:lpstr>
      <vt:lpstr>T10Bn</vt:lpstr>
      <vt:lpstr>T10Bn1</vt:lpstr>
      <vt:lpstr>T10Cn</vt:lpstr>
      <vt:lpstr>T10Cn1</vt:lpstr>
      <vt:lpstr>T10Dn</vt:lpstr>
      <vt:lpstr>T10Dn1</vt:lpstr>
      <vt:lpstr>T10n</vt:lpstr>
      <vt:lpstr>T10n1</vt:lpstr>
      <vt:lpstr>T11n</vt:lpstr>
      <vt:lpstr>T11n1</vt:lpstr>
      <vt:lpstr>T12n</vt:lpstr>
      <vt:lpstr>T12n1</vt:lpstr>
      <vt:lpstr>T13n</vt:lpstr>
      <vt:lpstr>T13n1</vt:lpstr>
      <vt:lpstr>T14n</vt:lpstr>
      <vt:lpstr>T14n1</vt:lpstr>
      <vt:lpstr>T15n</vt:lpstr>
      <vt:lpstr>T15n1</vt:lpstr>
      <vt:lpstr>T16An</vt:lpstr>
      <vt:lpstr>T16An1</vt:lpstr>
      <vt:lpstr>T16Bn</vt:lpstr>
      <vt:lpstr>T16Bn1</vt:lpstr>
      <vt:lpstr>T16Cn</vt:lpstr>
      <vt:lpstr>T16Cn1</vt:lpstr>
      <vt:lpstr>T16Dn</vt:lpstr>
      <vt:lpstr>T16Dn1</vt:lpstr>
      <vt:lpstr>T16n</vt:lpstr>
      <vt:lpstr>T16n1</vt:lpstr>
      <vt:lpstr>T17bisn</vt:lpstr>
      <vt:lpstr>T17bisn1</vt:lpstr>
      <vt:lpstr>T17n</vt:lpstr>
      <vt:lpstr>T17n1</vt:lpstr>
      <vt:lpstr>T18An</vt:lpstr>
      <vt:lpstr>T18An1</vt:lpstr>
      <vt:lpstr>T18Bn</vt:lpstr>
      <vt:lpstr>T18Bn1</vt:lpstr>
      <vt:lpstr>T18Cn</vt:lpstr>
      <vt:lpstr>T18Cn1</vt:lpstr>
      <vt:lpstr>T18Dn</vt:lpstr>
      <vt:lpstr>T18Dn1</vt:lpstr>
      <vt:lpstr>T18n</vt:lpstr>
      <vt:lpstr>T18n1</vt:lpstr>
      <vt:lpstr>T19An</vt:lpstr>
      <vt:lpstr>T19An1</vt:lpstr>
      <vt:lpstr>T19Bn</vt:lpstr>
      <vt:lpstr>T19Bn1</vt:lpstr>
      <vt:lpstr>T19Cn</vt:lpstr>
      <vt:lpstr>T19Cn1</vt:lpstr>
      <vt:lpstr>T19Dn</vt:lpstr>
      <vt:lpstr>T19Dn1</vt:lpstr>
      <vt:lpstr>T19n</vt:lpstr>
      <vt:lpstr>T19n1</vt:lpstr>
      <vt:lpstr>T1n</vt:lpstr>
      <vt:lpstr>T1n1</vt:lpstr>
      <vt:lpstr>T20In</vt:lpstr>
      <vt:lpstr>T20In1</vt:lpstr>
      <vt:lpstr>T2n</vt:lpstr>
      <vt:lpstr>T2n1</vt:lpstr>
      <vt:lpstr>T3n</vt:lpstr>
      <vt:lpstr>T3n1</vt:lpstr>
      <vt:lpstr>T4n</vt:lpstr>
      <vt:lpstr>T4n1</vt:lpstr>
      <vt:lpstr>T5n</vt:lpstr>
      <vt:lpstr>T5n1</vt:lpstr>
      <vt:lpstr>T6n</vt:lpstr>
      <vt:lpstr>T6n1</vt:lpstr>
      <vt:lpstr>T7n</vt:lpstr>
      <vt:lpstr>T7n1</vt:lpstr>
      <vt:lpstr>T8n</vt:lpstr>
      <vt:lpstr>T8n1</vt:lpstr>
      <vt:lpstr>T9An</vt:lpstr>
      <vt:lpstr>T9An1</vt:lpstr>
      <vt:lpstr>T9Bn</vt:lpstr>
      <vt:lpstr>T9Bn1</vt:lpstr>
      <vt:lpstr>T9Cn</vt:lpstr>
      <vt:lpstr>T9Cn1</vt:lpstr>
      <vt:lpstr>T9Dn</vt:lpstr>
      <vt:lpstr>T9Dn1</vt:lpstr>
      <vt:lpstr>T9En</vt:lpstr>
      <vt:lpstr>T9En1</vt:lpstr>
      <vt:lpstr>T9n</vt:lpstr>
      <vt:lpstr>T9n1</vt:lpstr>
      <vt:lpstr>TADn</vt:lpstr>
      <vt:lpstr>TADn1</vt:lpstr>
      <vt:lpstr>'Stato Patrimoniale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preventivo 2019</dc:title>
  <dc:creator>PC02</dc:creator>
  <cp:lastModifiedBy>Organismo di Mediazione dell'Ordine degli Avvocati di </cp:lastModifiedBy>
  <cp:lastPrinted>2026-04-20T07:28:49Z</cp:lastPrinted>
  <dcterms:created xsi:type="dcterms:W3CDTF">2019-11-24T12:48:40Z</dcterms:created>
  <dcterms:modified xsi:type="dcterms:W3CDTF">2026-04-23T10:23:37Z</dcterms:modified>
</cp:coreProperties>
</file>