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umenti\BILANCI\BILANCIO 2025\SITO\SITO\"/>
    </mc:Choice>
  </mc:AlternateContent>
  <xr:revisionPtr revIDLastSave="0" documentId="8_{4CF8513A-B382-46B9-9B25-167F2E999A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ventito finanziario entrate" sheetId="1" r:id="rId1"/>
    <sheet name="preventito finanziario uscite" sheetId="5" r:id="rId2"/>
    <sheet name="conto economico" sheetId="7" r:id="rId3"/>
    <sheet name="Quadro Riassuntivo della" sheetId="8" r:id="rId4"/>
    <sheet name="presunto avanzo amministrazione" sheetId="9" r:id="rId5"/>
  </sheets>
  <definedNames>
    <definedName name="Anno">'conto economico'!#REF!</definedName>
    <definedName name="P15n">'conto economico'!#REF!</definedName>
    <definedName name="P15n1">'conto economico'!#REF!</definedName>
    <definedName name="P16An">'conto economico'!#REF!</definedName>
    <definedName name="P16An1">'conto economico'!#REF!</definedName>
    <definedName name="P16Bn">'conto economico'!#REF!</definedName>
    <definedName name="P16Bn1">'conto economico'!#REF!</definedName>
    <definedName name="P16Cn">'conto economico'!#REF!</definedName>
    <definedName name="P16Cn1">'conto economico'!#REF!</definedName>
    <definedName name="P16Dn">'conto economico'!#REF!</definedName>
    <definedName name="P16Dn1">'conto economico'!#REF!</definedName>
    <definedName name="P17bisn">'conto economico'!#REF!</definedName>
    <definedName name="P17bisn1">'conto economico'!#REF!</definedName>
    <definedName name="P17n">'conto economico'!#REF!</definedName>
    <definedName name="P17n1">'conto economico'!#REF!</definedName>
    <definedName name="P18An">'conto economico'!#REF!</definedName>
    <definedName name="P18An1">'conto economico'!#REF!</definedName>
    <definedName name="P18Bn">'conto economico'!#REF!</definedName>
    <definedName name="P18Bn1">'conto economico'!#REF!</definedName>
    <definedName name="P18Cn">'conto economico'!#REF!</definedName>
    <definedName name="P18Cn1">'conto economico'!#REF!</definedName>
    <definedName name="P18Dn">'conto economico'!#REF!</definedName>
    <definedName name="P18Dn1">'conto economico'!#REF!</definedName>
    <definedName name="P18n">'conto economico'!#REF!</definedName>
    <definedName name="P18n1">'conto economico'!#REF!</definedName>
    <definedName name="P19An">'conto economico'!#REF!</definedName>
    <definedName name="P19An1">'conto economico'!#REF!</definedName>
    <definedName name="P19Bn">'conto economico'!#REF!</definedName>
    <definedName name="P19Bn1">'conto economico'!#REF!</definedName>
    <definedName name="P19Cn">'conto economico'!#REF!</definedName>
    <definedName name="P19Cn1">'conto economico'!#REF!</definedName>
    <definedName name="P19Dn">'conto economico'!#REF!</definedName>
    <definedName name="P19Dn1">'conto economico'!#REF!</definedName>
    <definedName name="P19n">'conto economico'!#REF!</definedName>
    <definedName name="P19n1">'conto economico'!#REF!</definedName>
    <definedName name="P20In">'conto economico'!#REF!</definedName>
    <definedName name="P20In1">'conto economico'!#REF!</definedName>
    <definedName name="PADn">'conto economico'!#REF!</definedName>
    <definedName name="PADn1">'conto economico'!#REF!</definedName>
    <definedName name="T10An">'conto economico'!$B$21</definedName>
    <definedName name="T15n">'conto economico'!$B$32</definedName>
    <definedName name="T15n1">'conto economico'!#REF!</definedName>
    <definedName name="T16An">'conto economico'!$B$34</definedName>
    <definedName name="T16An1">'conto economico'!#REF!</definedName>
    <definedName name="T16Bn">'conto economico'!$B$36</definedName>
    <definedName name="T16Bn1">'conto economico'!#REF!</definedName>
    <definedName name="T16Cn">'conto economico'!$B$38</definedName>
    <definedName name="T16Cn1">'conto economico'!#REF!</definedName>
    <definedName name="T16Dn">'conto economico'!$B$39</definedName>
    <definedName name="T16Dn1">'conto economico'!#REF!</definedName>
    <definedName name="T17bisn">'conto economico'!$B$41</definedName>
    <definedName name="T17bisn1">'conto economico'!#REF!</definedName>
    <definedName name="T17n">'conto economico'!$B$40</definedName>
    <definedName name="T17n1">'conto economico'!#REF!</definedName>
    <definedName name="T18An">'conto economico'!$B$45</definedName>
    <definedName name="T18An1">'conto economico'!#REF!</definedName>
    <definedName name="T18Bn">'conto economico'!$B$46</definedName>
    <definedName name="T18Bn1">'conto economico'!#REF!</definedName>
    <definedName name="T18Cn">'conto economico'!$B$47</definedName>
    <definedName name="T18Cn1">'conto economico'!#REF!</definedName>
    <definedName name="T18Dn">'conto economico'!$B$48</definedName>
    <definedName name="T18Dn1">'conto economico'!#REF!</definedName>
    <definedName name="T18n">'conto economico'!$B$44</definedName>
    <definedName name="T18n1">'conto economico'!#REF!</definedName>
    <definedName name="T19An">'conto economico'!$B$50</definedName>
    <definedName name="T19An1">'conto economico'!#REF!</definedName>
    <definedName name="T19Bn">'conto economico'!$B$51</definedName>
    <definedName name="T19Bn1">'conto economico'!#REF!</definedName>
    <definedName name="T19Cn">'conto economico'!$B$52</definedName>
    <definedName name="T19Cn1">'conto economico'!#REF!</definedName>
    <definedName name="T19Dn">'conto economico'!$B$53</definedName>
    <definedName name="T19Dn1">'conto economico'!#REF!</definedName>
    <definedName name="T19n">'conto economico'!$B$49</definedName>
    <definedName name="T19n1">'conto economico'!#REF!</definedName>
    <definedName name="T20In">'conto economico'!$B$56</definedName>
    <definedName name="T20In1">'conto economico'!#REF!</definedName>
    <definedName name="TADn">'conto economico'!$B$57</definedName>
    <definedName name="TADn1">'conto economico'!#REF!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9" l="1"/>
  <c r="C55" i="8" l="1"/>
  <c r="C59" i="8" s="1"/>
  <c r="B4" i="7"/>
  <c r="B9" i="7" s="1"/>
  <c r="B8" i="7"/>
  <c r="B29" i="7"/>
  <c r="B42" i="7"/>
  <c r="B54" i="7"/>
  <c r="B56" i="7"/>
  <c r="B57" i="7" l="1"/>
  <c r="C61" i="8"/>
  <c r="B30" i="7"/>
  <c r="B55" i="7"/>
  <c r="B17" i="1"/>
  <c r="D34" i="5"/>
  <c r="E34" i="5" s="1"/>
  <c r="E21" i="5"/>
  <c r="E13" i="1"/>
  <c r="E11" i="1"/>
  <c r="E44" i="5"/>
  <c r="E27" i="5"/>
  <c r="E33" i="5"/>
  <c r="C21" i="1"/>
  <c r="B21" i="1"/>
  <c r="D20" i="1"/>
  <c r="D21" i="1" s="1"/>
  <c r="B47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2" i="5"/>
  <c r="E23" i="5"/>
  <c r="E24" i="5"/>
  <c r="E25" i="5"/>
  <c r="E26" i="5"/>
  <c r="E28" i="5"/>
  <c r="E29" i="5"/>
  <c r="E31" i="5"/>
  <c r="E32" i="5"/>
  <c r="E35" i="5"/>
  <c r="E36" i="5"/>
  <c r="E37" i="5"/>
  <c r="E38" i="5"/>
  <c r="E39" i="5"/>
  <c r="E40" i="5"/>
  <c r="E41" i="5"/>
  <c r="E42" i="5"/>
  <c r="E20" i="5"/>
  <c r="E43" i="5"/>
  <c r="E46" i="5"/>
  <c r="E3" i="5"/>
  <c r="C17" i="1" l="1"/>
  <c r="D36" i="1" l="1"/>
  <c r="D33" i="1"/>
  <c r="D34" i="1"/>
  <c r="D35" i="1"/>
  <c r="E9" i="1"/>
  <c r="E4" i="1"/>
  <c r="E5" i="1"/>
  <c r="E6" i="1"/>
  <c r="E7" i="1"/>
  <c r="E8" i="1"/>
  <c r="E10" i="1"/>
  <c r="C30" i="5" s="1"/>
  <c r="E30" i="5" s="1"/>
  <c r="E14" i="1"/>
  <c r="E15" i="1"/>
  <c r="E16" i="1"/>
  <c r="E51" i="5"/>
  <c r="E53" i="5"/>
  <c r="E55" i="5"/>
  <c r="E49" i="5"/>
  <c r="E50" i="5"/>
  <c r="D37" i="1" l="1"/>
  <c r="D3" i="1" s="1"/>
  <c r="E3" i="1" s="1"/>
  <c r="C47" i="5"/>
  <c r="E57" i="5"/>
  <c r="D47" i="5"/>
  <c r="E47" i="5" l="1"/>
  <c r="D17" i="1"/>
  <c r="E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PC02</author>
    <author>tc={28DA1A42-4FFA-4D7F-8AD5-A2E71A173C69}</author>
  </authors>
  <commentList>
    <comment ref="E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PC02:
Avv.  Valeria Bortolotti 
Erre&amp;Esse (sicurezza lavoro)
Dott. Roncaglia Pietro (buste paga e 770)
Studio Collegium (consulenza contabilità)
Dott. Schillaci (medico del lavoro)</t>
        </r>
      </text>
    </comment>
    <comment ref="E26" authorId="1" shapeId="0" xr:uid="{28DA1A42-4FFA-4D7F-8AD5-A2E71A173C69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Collegato al capitolo di entrata</t>
      </text>
    </comment>
    <comment ref="E2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PC02:</t>
        </r>
        <r>
          <rPr>
            <sz val="9"/>
            <color indexed="81"/>
            <rFont val="Tahoma"/>
            <family val="2"/>
          </rPr>
          <t xml:space="preserve">
pec personale avvocati (11,80€)
servizi per gli avvocati: consultazione registri cassazione (1281€), turni difesa d'ufficio (3660€), punto d'accesso processo civile telematico (8052€), servizi telematici area penale (6405€)
conveznione sistema bibliotecario (7.000)
prenotalex
consultazione candidature praticanti/avvocati/stanze sul sito</t>
        </r>
      </text>
    </comment>
    <comment ref="E3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PC02:</t>
        </r>
        <r>
          <rPr>
            <sz val="9"/>
            <color indexed="81"/>
            <rFont val="Tahoma"/>
            <family val="2"/>
          </rPr>
          <t xml:space="preserve">
avvocati 25,83 --&gt; 32
cassazionisti 51,66 --&gt; 65</t>
        </r>
      </text>
    </comment>
    <comment ref="E3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PC02:</t>
        </r>
        <r>
          <rPr>
            <sz val="9"/>
            <color indexed="81"/>
            <rFont val="Tahoma"/>
            <family val="2"/>
          </rPr>
          <t xml:space="preserve">
3,26 per iscritto albo avvocati</t>
        </r>
      </text>
    </comment>
  </commentList>
</comments>
</file>

<file path=xl/sharedStrings.xml><?xml version="1.0" encoding="utf-8"?>
<sst xmlns="http://schemas.openxmlformats.org/spreadsheetml/2006/main" count="203" uniqueCount="183">
  <si>
    <t>assicurazioni</t>
  </si>
  <si>
    <t>Servizi pulizia</t>
  </si>
  <si>
    <t>servizi telefonici</t>
  </si>
  <si>
    <t>luce acqua gas</t>
  </si>
  <si>
    <t>spese di vigilanza</t>
  </si>
  <si>
    <t>spese e commissioni bancarie</t>
  </si>
  <si>
    <t>imposte e tasse</t>
  </si>
  <si>
    <t>spese varie</t>
  </si>
  <si>
    <t>compensi a mediatori</t>
  </si>
  <si>
    <t>arrotondamenti passivi</t>
  </si>
  <si>
    <t>irap dipendenti</t>
  </si>
  <si>
    <t>manutenzione, assistenza tecnica e software</t>
  </si>
  <si>
    <t xml:space="preserve">cancelleria  </t>
  </si>
  <si>
    <t>spese postali</t>
  </si>
  <si>
    <t>manutenzione ordinaria ufficio</t>
  </si>
  <si>
    <t>MEDIAZIONE</t>
  </si>
  <si>
    <t>ORDINE</t>
  </si>
  <si>
    <t>Compensi OCC</t>
  </si>
  <si>
    <t>Proventi liquidazione Parcella</t>
  </si>
  <si>
    <r>
      <t>Proventi rilascio certificati</t>
    </r>
    <r>
      <rPr>
        <sz val="9"/>
        <rFont val="Arial"/>
        <family val="2"/>
      </rPr>
      <t/>
    </r>
  </si>
  <si>
    <r>
      <t>Recuperi e rimborsi</t>
    </r>
    <r>
      <rPr>
        <sz val="9"/>
        <rFont val="Arial"/>
        <family val="2"/>
      </rPr>
      <t/>
    </r>
  </si>
  <si>
    <t>Rimborsi spese anticipate</t>
  </si>
  <si>
    <r>
      <t>Interessi attivi lordi di c/c bancario</t>
    </r>
    <r>
      <rPr>
        <sz val="9"/>
        <rFont val="Arial"/>
        <family val="2"/>
      </rPr>
      <t/>
    </r>
  </si>
  <si>
    <r>
      <t>Arrotondamenti attivi</t>
    </r>
    <r>
      <rPr>
        <sz val="9"/>
        <rFont val="Arial"/>
        <family val="2"/>
      </rPr>
      <t/>
    </r>
  </si>
  <si>
    <t>oneri accessori per dipendenti (buoni pasto)</t>
  </si>
  <si>
    <t>Compensi per avvio mediazioni</t>
  </si>
  <si>
    <t>Compensi per attività di mediazione</t>
  </si>
  <si>
    <t>compensi a professionisti</t>
  </si>
  <si>
    <t>ENTRATE</t>
  </si>
  <si>
    <t>SPESE</t>
  </si>
  <si>
    <t>spese di investimento tribunale</t>
  </si>
  <si>
    <t>TOTALI</t>
  </si>
  <si>
    <t>manutenzione straodinaria uffici</t>
  </si>
  <si>
    <t>Contributo Camera Arbitrale</t>
  </si>
  <si>
    <t>Contributo CUP Modena</t>
  </si>
  <si>
    <t>contributi su dipendenti</t>
  </si>
  <si>
    <t xml:space="preserve">stipendi </t>
  </si>
  <si>
    <t>TOTALE ENTRATE CORRENTI</t>
  </si>
  <si>
    <t xml:space="preserve">SPESE DI INVESTIMENTO  </t>
  </si>
  <si>
    <t>CASSAZIONISTI</t>
  </si>
  <si>
    <t>AVVOCATI</t>
  </si>
  <si>
    <t>PRATICANTI ABILITATI</t>
  </si>
  <si>
    <t>PRATICANTI SEMPLICI</t>
  </si>
  <si>
    <t>TIPOLOGIA</t>
  </si>
  <si>
    <t>ISCRITTI</t>
  </si>
  <si>
    <t>QUOTA</t>
  </si>
  <si>
    <t>TOTALE</t>
  </si>
  <si>
    <t>Punto informativo Tribunale</t>
  </si>
  <si>
    <t>ENTRATE CONTO CAPITALE</t>
  </si>
  <si>
    <t>corsi formazione personale</t>
  </si>
  <si>
    <t>Rimborso spese anticipate OCC</t>
  </si>
  <si>
    <t>fondo di riserva (max 0,5% delle spese)</t>
  </si>
  <si>
    <t>AVANZO DI AMMINISTRAZIONE</t>
  </si>
  <si>
    <t>Rimborso per spese di rappresentanza (cena sant'Ivone)</t>
  </si>
  <si>
    <t>Anticipazioni diverse (collegata all'entrate RIMBORSO SPESE ANTICIPATE)</t>
  </si>
  <si>
    <t>Servizi per l'avvocatura (PEC, prenotalex, difese d'ufficio, PCT, biblioteca)</t>
  </si>
  <si>
    <t>OCC</t>
  </si>
  <si>
    <t>Libri e rilegature</t>
  </si>
  <si>
    <t>partecipazioni a congressi, riunioni</t>
  </si>
  <si>
    <t>Accordo quadro sperimentale COA - CP -CSV - UEPE</t>
  </si>
  <si>
    <t>Spese di rappresentanza (CENA SANT'IVONE 80% - CONTRIBUTI ATTIVITA' SPORTIVE - BORSE DI STUDIO)</t>
  </si>
  <si>
    <t>spese fotocopiatrici</t>
  </si>
  <si>
    <t>Contributo modena giustizia</t>
  </si>
  <si>
    <t>Servizi COFIM</t>
  </si>
  <si>
    <t>Tasse e contributi (comprensiva CNF, OCF, ecc.)</t>
  </si>
  <si>
    <t>PREVENTIVO 2026</t>
  </si>
  <si>
    <t>TOTALE 2026</t>
  </si>
  <si>
    <t>acquisto PC</t>
  </si>
  <si>
    <t>Acquisto software</t>
  </si>
  <si>
    <t>AGGIORNAMENTI AL 11/11/2025</t>
  </si>
  <si>
    <t>spese reggenza Procura</t>
  </si>
  <si>
    <t>Spese per OCC Gestori</t>
  </si>
  <si>
    <t>Contributi Regionali</t>
  </si>
  <si>
    <t>Data Entry (TIAP)</t>
  </si>
  <si>
    <t>Progetto Violenza di Genere</t>
  </si>
  <si>
    <t>Notifiche per iscritti</t>
  </si>
  <si>
    <t>Spese condominiali</t>
  </si>
  <si>
    <t>Contributi Consiglio Nazionale Forense</t>
  </si>
  <si>
    <t>Contributi a Fondazione Forense Modenese</t>
  </si>
  <si>
    <t>Contributo OCF</t>
  </si>
  <si>
    <t>Attività Comitato Pari Opportunità</t>
  </si>
  <si>
    <t>Contributo a Consiglio Distrettuale di Disciplina</t>
  </si>
  <si>
    <t>Acquisto mobili e arredi</t>
  </si>
  <si>
    <t>Acquisto altri beni</t>
  </si>
  <si>
    <t>21) Avanzo/Disavanzo/Pareggio Economico</t>
  </si>
  <si>
    <r>
      <t xml:space="preserve"> 20)</t>
    </r>
    <r>
      <rPr>
        <i/>
        <sz val="9"/>
        <rFont val="Times New Roman"/>
        <family val="1"/>
      </rPr>
      <t xml:space="preserve"> Imposte dell'esercizio</t>
    </r>
  </si>
  <si>
    <t>Risultato prima delle imposte (A-B±C±D)</t>
  </si>
  <si>
    <t>Totale rettifiche di valore (18-19)</t>
  </si>
  <si>
    <t>d) di strumenti finanziari derivati</t>
  </si>
  <si>
    <t>c) di titoli iscritti nell'attivo circolante</t>
  </si>
  <si>
    <t xml:space="preserve">b) di imobilizzazioni finanziarie </t>
  </si>
  <si>
    <t>a) di partecipazioni</t>
  </si>
  <si>
    <r>
      <t>19)</t>
    </r>
    <r>
      <rPr>
        <b/>
        <i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 xml:space="preserve">Svalutazioni: </t>
    </r>
  </si>
  <si>
    <r>
      <t>18)</t>
    </r>
    <r>
      <rPr>
        <i/>
        <sz val="9"/>
        <rFont val="Times New Roman"/>
        <family val="1"/>
      </rPr>
      <t xml:space="preserve"> Rivalutazioni: </t>
    </r>
  </si>
  <si>
    <r>
      <t>D)</t>
    </r>
    <r>
      <rPr>
        <sz val="9"/>
        <rFont val="Arial"/>
        <family val="2"/>
      </rPr>
      <t xml:space="preserve"> RETTIFICHE DI VALORE DI ATTIVITA' FINANZIARIE </t>
    </r>
  </si>
  <si>
    <t>Totale proventi ed oneri finanziari (15+16-17±17 bis)</t>
  </si>
  <si>
    <r>
      <t>17 bis)</t>
    </r>
    <r>
      <rPr>
        <sz val="9"/>
        <rFont val="Times New Roman"/>
        <family val="1"/>
      </rPr>
      <t xml:space="preserve"> Utili e perdite su cambi</t>
    </r>
  </si>
  <si>
    <r>
      <t>17)</t>
    </r>
    <r>
      <rPr>
        <i/>
        <sz val="9"/>
        <rFont val="Times New Roman"/>
        <family val="1"/>
      </rPr>
      <t xml:space="preserve"> Interessi e altri oneri finanziari </t>
    </r>
  </si>
  <si>
    <t>d) proventi diversi dai precedenti</t>
  </si>
  <si>
    <t>partecipazioni;</t>
  </si>
  <si>
    <t>c) di titoli iscritti nell'attivo circolante che non costituiscono</t>
  </si>
  <si>
    <t xml:space="preserve">b) di titoli iscritti nelle immobilizzazioni che non costituiscono  </t>
  </si>
  <si>
    <t>a) di crediti iscritti nelle immobilizzazioni</t>
  </si>
  <si>
    <r>
      <t>16)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 xml:space="preserve">Altri proventi finanziari </t>
    </r>
  </si>
  <si>
    <r>
      <t>15)</t>
    </r>
    <r>
      <rPr>
        <i/>
        <sz val="9"/>
        <rFont val="Times New Roman"/>
        <family val="1"/>
      </rPr>
      <t xml:space="preserve"> Proventi da partecipazioni </t>
    </r>
  </si>
  <si>
    <r>
      <t>C)</t>
    </r>
    <r>
      <rPr>
        <sz val="9"/>
        <rFont val="Arial"/>
        <family val="2"/>
      </rPr>
      <t xml:space="preserve"> PROVENTI E ONERI FINANZIARI</t>
    </r>
  </si>
  <si>
    <t>DIFFERENZA TRA VALORE E COSTI DELLA PRODUZIONE (A - B)</t>
  </si>
  <si>
    <t>Totale Costi (B)</t>
  </si>
  <si>
    <r>
      <t>14)</t>
    </r>
    <r>
      <rPr>
        <i/>
        <sz val="9"/>
        <rFont val="Times New Roman"/>
        <family val="1"/>
      </rPr>
      <t xml:space="preserve"> Oneri diversi di gestione</t>
    </r>
  </si>
  <si>
    <r>
      <t>13)</t>
    </r>
    <r>
      <rPr>
        <b/>
        <i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Accantonamenti ai fondi per oneri</t>
    </r>
  </si>
  <si>
    <r>
      <t>12)</t>
    </r>
    <r>
      <rPr>
        <b/>
        <i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 xml:space="preserve">Accantonamenti per rischi </t>
    </r>
  </si>
  <si>
    <r>
      <t>11)</t>
    </r>
    <r>
      <rPr>
        <i/>
        <sz val="9"/>
        <rFont val="Times New Roman"/>
        <family val="1"/>
      </rPr>
      <t xml:space="preserve"> Variazioni delle rimanenze di materie prime, sussidisrie, di consumo e merci</t>
    </r>
  </si>
  <si>
    <t>d) Svalutazione dei crediti compresi nell'attivo circolante e delle disponibilità liquide</t>
  </si>
  <si>
    <t>c) Altre svalutazioni delle immobilizzazioni</t>
  </si>
  <si>
    <t xml:space="preserve">b) Ammortamento delle immobilizzazioni materiali </t>
  </si>
  <si>
    <t>a) Ammortamento delle immobilizzazioni immateriali</t>
  </si>
  <si>
    <r>
      <t>10)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Ammortamenti e svalutazioni</t>
    </r>
  </si>
  <si>
    <t>e) altri costi</t>
  </si>
  <si>
    <t>d) trattamento di quiescenza e simili</t>
  </si>
  <si>
    <t>c) trattamento di fine rapporto</t>
  </si>
  <si>
    <t>b) oneri sociali</t>
  </si>
  <si>
    <t>a) salari e stipendi</t>
  </si>
  <si>
    <r>
      <t xml:space="preserve"> 9) </t>
    </r>
    <r>
      <rPr>
        <i/>
        <sz val="9"/>
        <rFont val="Times New Roman"/>
        <family val="1"/>
      </rPr>
      <t>per il personale</t>
    </r>
  </si>
  <si>
    <r>
      <t xml:space="preserve"> 8)</t>
    </r>
    <r>
      <rPr>
        <b/>
        <i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per godimento beni di terzi</t>
    </r>
  </si>
  <si>
    <r>
      <t xml:space="preserve"> 7) </t>
    </r>
    <r>
      <rPr>
        <i/>
        <sz val="9"/>
        <rFont val="Times New Roman"/>
        <family val="1"/>
      </rPr>
      <t>per servizi</t>
    </r>
  </si>
  <si>
    <r>
      <t xml:space="preserve">6) </t>
    </r>
    <r>
      <rPr>
        <i/>
        <sz val="9"/>
        <rFont val="Times New Roman"/>
        <family val="1"/>
      </rPr>
      <t>per materie prime, sussidiarie, consumo e merci</t>
    </r>
  </si>
  <si>
    <r>
      <t>B)</t>
    </r>
    <r>
      <rPr>
        <sz val="9"/>
        <rFont val="Arial"/>
        <family val="2"/>
      </rPr>
      <t xml:space="preserve"> COSTI DELLA PRODUZIONE</t>
    </r>
  </si>
  <si>
    <t>Totale valore della produzione (A)</t>
  </si>
  <si>
    <r>
      <t>5)</t>
    </r>
    <r>
      <rPr>
        <i/>
        <sz val="9"/>
        <rFont val="Times New Roman"/>
        <family val="1"/>
      </rPr>
      <t xml:space="preserve"> Altri ricavi e proventi, con separata indicazione dei contributi di competenza dell'esercizio</t>
    </r>
  </si>
  <si>
    <r>
      <t>4)</t>
    </r>
    <r>
      <rPr>
        <i/>
        <sz val="9"/>
        <rFont val="Times New Roman"/>
        <family val="1"/>
      </rPr>
      <t xml:space="preserve"> Incrementi di immobilizzazioni per lavori interni</t>
    </r>
  </si>
  <si>
    <r>
      <t>3)</t>
    </r>
    <r>
      <rPr>
        <i/>
        <sz val="9"/>
        <rFont val="Times New Roman"/>
        <family val="1"/>
      </rPr>
      <t xml:space="preserve"> Variazione dei lavori in corso su ordinazione </t>
    </r>
  </si>
  <si>
    <t xml:space="preserve"> </t>
  </si>
  <si>
    <r>
      <t>2)</t>
    </r>
    <r>
      <rPr>
        <i/>
        <sz val="9"/>
        <rFont val="Times New Roman"/>
        <family val="1"/>
      </rPr>
      <t xml:space="preserve"> Variazione delle rimanenze dei prodotti in corso di lavorazione, semilavorati e finiti</t>
    </r>
  </si>
  <si>
    <r>
      <t>1)</t>
    </r>
    <r>
      <rPr>
        <i/>
        <sz val="9"/>
        <rFont val="Times New Roman"/>
        <family val="1"/>
      </rPr>
      <t xml:space="preserve"> Proventi e corrispettivi per la produzione delle prestazioni e/o servizi</t>
    </r>
  </si>
  <si>
    <r>
      <t>A)</t>
    </r>
    <r>
      <rPr>
        <sz val="9"/>
        <rFont val="Arial"/>
        <family val="2"/>
      </rPr>
      <t xml:space="preserve"> VALORE DELLA PRODUZIONE</t>
    </r>
  </si>
  <si>
    <t>PREVENTIVO</t>
  </si>
  <si>
    <t>ORDINE DEGLI AVVOCATI MODENA CONTO ECONOMICO</t>
  </si>
  <si>
    <t>(A+B+C) - (A1+B1+C1) Avanzo/Disavanzo di competenza</t>
  </si>
  <si>
    <t>(A+B) - (A1+B1) Indebitamento/Accreditamento netto</t>
  </si>
  <si>
    <t>(B - B1) Saldo movimenti in c/capitale</t>
  </si>
  <si>
    <t>(A - A1) Saldo di parte corrente</t>
  </si>
  <si>
    <t>CASSA</t>
  </si>
  <si>
    <t>COMPETENZA</t>
  </si>
  <si>
    <t>RISULTATI DIFFERENZIALI</t>
  </si>
  <si>
    <t>(A1+B1+C1) TOTALE USCITE COMPLESSIVE</t>
  </si>
  <si>
    <t>C1) Totale uscite partite di giro</t>
  </si>
  <si>
    <t>B1) Totale uscite c/capitale</t>
  </si>
  <si>
    <t>ACQUISIZIONE  IMMOBILIZZAZIONI TECNICHE</t>
  </si>
  <si>
    <t>ACQUIS.BENI USO DUREVOLE ED OPERE IMMOB.</t>
  </si>
  <si>
    <t>A1) Totale uscite correnti</t>
  </si>
  <si>
    <t>USCITE PER ATTIVITA' DI CONCILIAZIONE</t>
  </si>
  <si>
    <t>USCITE PER TRIBUNALE</t>
  </si>
  <si>
    <t>USCITE NON CLASSIFICABILI IN ALTRE VOCI</t>
  </si>
  <si>
    <t>POSTE CORR.VE E COMP.VE ENTRATE CORRENTI</t>
  </si>
  <si>
    <t>ONERI TRIBUTARI</t>
  </si>
  <si>
    <t>ONERI FINANZIARI</t>
  </si>
  <si>
    <t>TRASFERIMENTI PASSIVI</t>
  </si>
  <si>
    <t>USCITE PER PRESTAZIONI ISTITUZIONALI</t>
  </si>
  <si>
    <t>SPESE UFFICIO</t>
  </si>
  <si>
    <t>USCITE PER ACQUISTO BENI CONSUMO-SERVIZI</t>
  </si>
  <si>
    <t>ONERI PERSONALE IN ATTIVITA DI SERVIZIO</t>
  </si>
  <si>
    <t>USCITE</t>
  </si>
  <si>
    <t>Totale a pareggio</t>
  </si>
  <si>
    <t>Disavanzo di cassa presunto nell'anno</t>
  </si>
  <si>
    <t>Disavanzo di amministrazione presunto nell'anno</t>
  </si>
  <si>
    <t>(A+B+C) TOTALE ENTRATE COMPLESSIVE</t>
  </si>
  <si>
    <t>C) Totale entrate partite di giro</t>
  </si>
  <si>
    <t>B) Totale entrate c/capitale</t>
  </si>
  <si>
    <t>A) Totale entrate correnti</t>
  </si>
  <si>
    <t>ENTRATE PER ATTIVITA' DI CONCILIAZIONE</t>
  </si>
  <si>
    <t>ENTRATE NON CLASSIFICABILI IN ALTRE VOCI</t>
  </si>
  <si>
    <t>POSTE CORRETTIVE-COMPENS.USCITE CORRENTI</t>
  </si>
  <si>
    <t>REDDITI E PROVENTI PATRIMONIALI</t>
  </si>
  <si>
    <t>QUOTE PARTECIP. ISCRITTI ALL'ONERE GEST.</t>
  </si>
  <si>
    <t>ENTRATE CONTRIBUTIVE A CARICO ISCRITTI</t>
  </si>
  <si>
    <t>QUADRO RIASSUNTIVO DELLA GESTIONE FINANZIARIA</t>
  </si>
  <si>
    <t>Avanzo libero</t>
  </si>
  <si>
    <t>Fondo  Trattamento di fine rapporto ordine</t>
  </si>
  <si>
    <t>Fondo  Trattamento di fine rapporto mediazione</t>
  </si>
  <si>
    <t>Fondo per imposte</t>
  </si>
  <si>
    <t>Utilizzo avanzo di amministrazione 2026</t>
  </si>
  <si>
    <t>Risultato di Amministrazione Finale 2025</t>
  </si>
  <si>
    <t>PRESUNTO AVANZO AMMINISTRAZIONE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</si>
</sst>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[$€-410]_-;\-* #,##0.00\ [$€-410]_-;_-* &quot;-&quot;??\ [$€-410]_-;_-@_-"/>
    <numFmt numFmtId="166" formatCode="#,##0.00;\-#,##0.00;#"/>
    <numFmt numFmtId="167" formatCode="#,##0.00_);\-#,##0.00"/>
  </numFmts>
  <fonts count="4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indexed="8"/>
      <name val="Times New Roman"/>
      <family val="1"/>
    </font>
    <font>
      <sz val="20"/>
      <color indexed="8"/>
      <name val="Times New Roman"/>
      <family val="1"/>
    </font>
    <font>
      <b/>
      <sz val="16"/>
      <name val="Arial"/>
      <family val="2"/>
    </font>
    <font>
      <sz val="16"/>
      <color indexed="8"/>
      <name val="Times New Roman"/>
      <family val="1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rgb="FF00000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6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Times New Roman"/>
      <family val="1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Times New Roman"/>
      <family val="1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b/>
      <i/>
      <sz val="14"/>
      <name val="Arial"/>
      <family val="2"/>
    </font>
    <font>
      <sz val="10"/>
      <color indexed="8"/>
      <name val="MS Sans Serif"/>
    </font>
    <font>
      <b/>
      <sz val="9"/>
      <color indexed="8"/>
      <name val="Times New Roman"/>
    </font>
    <font>
      <b/>
      <sz val="9.9499999999999993"/>
      <color indexed="8"/>
      <name val="Arial"/>
    </font>
    <font>
      <sz val="8.0500000000000007"/>
      <color indexed="8"/>
      <name val="Arial"/>
    </font>
    <font>
      <sz val="9"/>
      <color indexed="8"/>
      <name val="Times New Roman"/>
    </font>
    <font>
      <b/>
      <sz val="10"/>
      <color indexed="8"/>
      <name val="Times New Roman"/>
      <family val="1"/>
    </font>
    <font>
      <sz val="10"/>
      <color indexed="8"/>
      <name val="Calibri"/>
      <family val="2"/>
      <scheme val="minor"/>
    </font>
    <font>
      <sz val="9.85"/>
      <color indexed="8"/>
      <name val="Times New Roman"/>
    </font>
    <font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4" fillId="0" borderId="0"/>
    <xf numFmtId="0" fontId="36" fillId="0" borderId="0"/>
    <xf numFmtId="44" fontId="43" fillId="0" borderId="0" applyFont="0" applyFill="0" applyBorder="0" applyAlignment="0" applyProtection="0"/>
  </cellStyleXfs>
  <cellXfs count="203">
    <xf numFmtId="0" fontId="0" fillId="0" borderId="0" xfId="0" applyAlignment="1">
      <alignment horizontal="left" vertical="top"/>
    </xf>
    <xf numFmtId="164" fontId="0" fillId="0" borderId="0" xfId="2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5" fillId="0" borderId="11" xfId="0" applyFont="1" applyBorder="1" applyAlignment="1">
      <alignment vertical="center" wrapText="1"/>
    </xf>
    <xf numFmtId="164" fontId="0" fillId="0" borderId="0" xfId="2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165" fontId="3" fillId="0" borderId="11" xfId="0" applyNumberFormat="1" applyFont="1" applyBorder="1" applyAlignment="1">
      <alignment horizontal="right" vertical="top"/>
    </xf>
    <xf numFmtId="0" fontId="10" fillId="0" borderId="17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164" fontId="6" fillId="0" borderId="11" xfId="2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44" fontId="0" fillId="0" borderId="0" xfId="0" applyNumberFormat="1" applyAlignment="1">
      <alignment horizontal="left" vertical="top"/>
    </xf>
    <xf numFmtId="43" fontId="0" fillId="0" borderId="0" xfId="0" applyNumberFormat="1" applyAlignment="1">
      <alignment horizontal="left" vertical="top"/>
    </xf>
    <xf numFmtId="164" fontId="6" fillId="0" borderId="13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165" fontId="3" fillId="0" borderId="0" xfId="0" applyNumberFormat="1" applyFont="1" applyAlignment="1">
      <alignment horizontal="right" vertical="top"/>
    </xf>
    <xf numFmtId="164" fontId="10" fillId="0" borderId="0" xfId="2" applyFont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164" fontId="13" fillId="0" borderId="0" xfId="2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right" vertical="top"/>
    </xf>
    <xf numFmtId="0" fontId="15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164" fontId="16" fillId="0" borderId="11" xfId="2" applyFont="1" applyBorder="1" applyAlignment="1">
      <alignment horizontal="center" vertical="center" wrapText="1"/>
    </xf>
    <xf numFmtId="164" fontId="0" fillId="0" borderId="0" xfId="2" applyFont="1" applyAlignment="1">
      <alignment vertical="center"/>
    </xf>
    <xf numFmtId="0" fontId="19" fillId="0" borderId="11" xfId="0" applyFont="1" applyBorder="1" applyAlignment="1">
      <alignment horizontal="left" vertical="top"/>
    </xf>
    <xf numFmtId="164" fontId="19" fillId="0" borderId="1" xfId="2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164" fontId="19" fillId="0" borderId="3" xfId="2" applyFont="1" applyBorder="1" applyAlignment="1">
      <alignment horizontal="left" vertical="top"/>
    </xf>
    <xf numFmtId="164" fontId="10" fillId="0" borderId="4" xfId="2" applyFont="1" applyFill="1" applyBorder="1" applyAlignment="1">
      <alignment horizontal="left" vertical="top"/>
    </xf>
    <xf numFmtId="164" fontId="0" fillId="0" borderId="19" xfId="2" applyFont="1" applyFill="1" applyBorder="1" applyAlignment="1">
      <alignment horizontal="left" vertical="top"/>
    </xf>
    <xf numFmtId="164" fontId="0" fillId="0" borderId="5" xfId="2" applyFont="1" applyFill="1" applyBorder="1" applyAlignment="1">
      <alignment horizontal="left" vertical="top"/>
    </xf>
    <xf numFmtId="0" fontId="18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165" fontId="3" fillId="0" borderId="28" xfId="0" applyNumberFormat="1" applyFont="1" applyBorder="1" applyAlignment="1">
      <alignment horizontal="right" vertical="top"/>
    </xf>
    <xf numFmtId="165" fontId="3" fillId="0" borderId="29" xfId="0" applyNumberFormat="1" applyFont="1" applyBorder="1" applyAlignment="1">
      <alignment horizontal="right" vertical="top"/>
    </xf>
    <xf numFmtId="165" fontId="3" fillId="0" borderId="30" xfId="0" applyNumberFormat="1" applyFont="1" applyBorder="1" applyAlignment="1">
      <alignment horizontal="right" vertical="top"/>
    </xf>
    <xf numFmtId="165" fontId="3" fillId="0" borderId="31" xfId="0" applyNumberFormat="1" applyFont="1" applyBorder="1" applyAlignment="1">
      <alignment horizontal="right" vertical="top"/>
    </xf>
    <xf numFmtId="165" fontId="3" fillId="0" borderId="33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wrapText="1"/>
    </xf>
    <xf numFmtId="164" fontId="10" fillId="0" borderId="28" xfId="1" applyFont="1" applyFill="1" applyBorder="1" applyAlignment="1">
      <alignment horizontal="left" vertical="top"/>
    </xf>
    <xf numFmtId="164" fontId="10" fillId="0" borderId="31" xfId="1" applyFont="1" applyFill="1" applyBorder="1" applyAlignment="1">
      <alignment horizontal="left" vertical="top"/>
    </xf>
    <xf numFmtId="0" fontId="11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wrapText="1"/>
    </xf>
    <xf numFmtId="0" fontId="12" fillId="0" borderId="29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164" fontId="10" fillId="0" borderId="11" xfId="0" applyNumberFormat="1" applyFont="1" applyBorder="1" applyAlignment="1">
      <alignment horizontal="left" vertical="top"/>
    </xf>
    <xf numFmtId="165" fontId="10" fillId="0" borderId="11" xfId="0" applyNumberFormat="1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164" fontId="10" fillId="0" borderId="0" xfId="2" applyFont="1" applyFill="1" applyBorder="1" applyAlignment="1">
      <alignment horizontal="left" vertical="top"/>
    </xf>
    <xf numFmtId="164" fontId="12" fillId="0" borderId="28" xfId="2" applyFont="1" applyFill="1" applyBorder="1" applyAlignment="1">
      <alignment horizontal="left" vertical="top" wrapText="1"/>
    </xf>
    <xf numFmtId="164" fontId="12" fillId="0" borderId="31" xfId="2" applyFont="1" applyFill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165" fontId="3" fillId="0" borderId="36" xfId="0" applyNumberFormat="1" applyFont="1" applyBorder="1" applyAlignment="1">
      <alignment horizontal="right" vertical="top"/>
    </xf>
    <xf numFmtId="0" fontId="21" fillId="0" borderId="0" xfId="0" applyFont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4" fontId="20" fillId="0" borderId="0" xfId="2" applyFont="1" applyFill="1" applyBorder="1" applyAlignment="1">
      <alignment horizontal="center" vertical="center"/>
    </xf>
    <xf numFmtId="164" fontId="0" fillId="0" borderId="0" xfId="0" applyNumberFormat="1" applyAlignment="1">
      <alignment horizontal="left" vertical="top"/>
    </xf>
    <xf numFmtId="164" fontId="12" fillId="0" borderId="40" xfId="2" applyFont="1" applyFill="1" applyBorder="1" applyAlignment="1">
      <alignment horizontal="left" vertical="top" wrapText="1"/>
    </xf>
    <xf numFmtId="0" fontId="23" fillId="0" borderId="16" xfId="0" applyFont="1" applyBorder="1" applyAlignment="1">
      <alignment vertical="center" wrapText="1"/>
    </xf>
    <xf numFmtId="164" fontId="24" fillId="0" borderId="16" xfId="2" applyFont="1" applyBorder="1" applyAlignment="1">
      <alignment vertical="center" wrapText="1"/>
    </xf>
    <xf numFmtId="164" fontId="13" fillId="0" borderId="16" xfId="2" applyFont="1" applyFill="1" applyBorder="1" applyAlignment="1">
      <alignment horizontal="left" vertical="top"/>
    </xf>
    <xf numFmtId="164" fontId="13" fillId="0" borderId="21" xfId="2" applyFont="1" applyFill="1" applyBorder="1" applyAlignment="1">
      <alignment horizontal="left" vertical="top"/>
    </xf>
    <xf numFmtId="164" fontId="13" fillId="0" borderId="23" xfId="2" applyFont="1" applyBorder="1" applyAlignment="1">
      <alignment horizontal="left" vertical="top"/>
    </xf>
    <xf numFmtId="0" fontId="13" fillId="0" borderId="1" xfId="0" applyFont="1" applyBorder="1" applyAlignment="1">
      <alignment vertical="center" wrapText="1"/>
    </xf>
    <xf numFmtId="164" fontId="13" fillId="0" borderId="1" xfId="2" applyFont="1" applyBorder="1" applyAlignment="1">
      <alignment vertical="center" wrapText="1"/>
    </xf>
    <xf numFmtId="164" fontId="13" fillId="0" borderId="1" xfId="2" applyFont="1" applyFill="1" applyBorder="1" applyAlignment="1">
      <alignment horizontal="left" vertical="top"/>
    </xf>
    <xf numFmtId="164" fontId="13" fillId="0" borderId="22" xfId="2" applyFont="1" applyFill="1" applyBorder="1" applyAlignment="1">
      <alignment horizontal="left" vertical="top"/>
    </xf>
    <xf numFmtId="0" fontId="13" fillId="0" borderId="1" xfId="0" applyFont="1" applyBorder="1" applyAlignment="1">
      <alignment vertical="center"/>
    </xf>
    <xf numFmtId="164" fontId="13" fillId="0" borderId="1" xfId="2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164" fontId="24" fillId="0" borderId="1" xfId="2" applyFont="1" applyBorder="1" applyAlignment="1">
      <alignment vertical="center" wrapText="1"/>
    </xf>
    <xf numFmtId="164" fontId="13" fillId="0" borderId="1" xfId="2" applyFont="1" applyFill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164" fontId="24" fillId="0" borderId="1" xfId="2" applyFont="1" applyFill="1" applyBorder="1" applyAlignment="1">
      <alignment horizontal="center" vertical="center" wrapText="1"/>
    </xf>
    <xf numFmtId="164" fontId="13" fillId="0" borderId="1" xfId="2" applyFont="1" applyFill="1" applyBorder="1" applyAlignment="1">
      <alignment horizontal="center" vertical="center"/>
    </xf>
    <xf numFmtId="164" fontId="13" fillId="0" borderId="22" xfId="2" applyFont="1" applyFill="1" applyBorder="1" applyAlignment="1">
      <alignment horizontal="center" vertical="center"/>
    </xf>
    <xf numFmtId="164" fontId="13" fillId="0" borderId="23" xfId="2" applyFont="1" applyBorder="1" applyAlignment="1">
      <alignment horizontal="center" vertical="center"/>
    </xf>
    <xf numFmtId="164" fontId="24" fillId="0" borderId="1" xfId="2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64" fontId="13" fillId="0" borderId="11" xfId="2" applyFont="1" applyBorder="1" applyAlignment="1">
      <alignment vertical="center" wrapText="1"/>
    </xf>
    <xf numFmtId="164" fontId="13" fillId="0" borderId="11" xfId="2" applyFont="1" applyFill="1" applyBorder="1" applyAlignment="1">
      <alignment horizontal="left" vertical="top"/>
    </xf>
    <xf numFmtId="0" fontId="13" fillId="0" borderId="6" xfId="0" applyFont="1" applyBorder="1" applyAlignment="1">
      <alignment vertical="center" wrapText="1"/>
    </xf>
    <xf numFmtId="164" fontId="13" fillId="0" borderId="25" xfId="2" applyFont="1" applyBorder="1" applyAlignment="1">
      <alignment vertical="center" wrapText="1"/>
    </xf>
    <xf numFmtId="164" fontId="13" fillId="0" borderId="10" xfId="2" applyFont="1" applyFill="1" applyBorder="1" applyAlignment="1">
      <alignment horizontal="left" vertical="top"/>
    </xf>
    <xf numFmtId="164" fontId="13" fillId="0" borderId="37" xfId="2" applyFont="1" applyFill="1" applyBorder="1" applyAlignment="1">
      <alignment horizontal="left" vertical="top"/>
    </xf>
    <xf numFmtId="43" fontId="13" fillId="0" borderId="28" xfId="0" applyNumberFormat="1" applyFont="1" applyBorder="1" applyAlignment="1">
      <alignment horizontal="left" vertical="top"/>
    </xf>
    <xf numFmtId="0" fontId="13" fillId="0" borderId="2" xfId="0" applyFont="1" applyBorder="1" applyAlignment="1">
      <alignment vertical="center" wrapText="1"/>
    </xf>
    <xf numFmtId="164" fontId="13" fillId="0" borderId="26" xfId="2" applyFont="1" applyBorder="1" applyAlignment="1">
      <alignment vertical="center" wrapText="1"/>
    </xf>
    <xf numFmtId="43" fontId="13" fillId="0" borderId="29" xfId="0" applyNumberFormat="1" applyFont="1" applyBorder="1" applyAlignment="1">
      <alignment horizontal="left" vertical="top"/>
    </xf>
    <xf numFmtId="0" fontId="13" fillId="0" borderId="2" xfId="0" applyFont="1" applyBorder="1" applyAlignment="1">
      <alignment vertical="center"/>
    </xf>
    <xf numFmtId="164" fontId="13" fillId="0" borderId="26" xfId="2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164" fontId="23" fillId="0" borderId="26" xfId="2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164" fontId="23" fillId="0" borderId="27" xfId="2" applyFont="1" applyBorder="1" applyAlignment="1">
      <alignment vertical="center" wrapText="1"/>
    </xf>
    <xf numFmtId="164" fontId="13" fillId="0" borderId="15" xfId="2" applyFont="1" applyFill="1" applyBorder="1" applyAlignment="1">
      <alignment horizontal="left" vertical="top"/>
    </xf>
    <xf numFmtId="164" fontId="13" fillId="0" borderId="38" xfId="2" applyFont="1" applyFill="1" applyBorder="1" applyAlignment="1">
      <alignment horizontal="left" vertical="top"/>
    </xf>
    <xf numFmtId="43" fontId="13" fillId="0" borderId="30" xfId="0" applyNumberFormat="1" applyFont="1" applyBorder="1" applyAlignment="1">
      <alignment horizontal="left" vertical="top"/>
    </xf>
    <xf numFmtId="0" fontId="23" fillId="0" borderId="20" xfId="0" applyFont="1" applyBorder="1" applyAlignment="1">
      <alignment vertical="center" wrapText="1"/>
    </xf>
    <xf numFmtId="164" fontId="23" fillId="0" borderId="9" xfId="2" applyFont="1" applyBorder="1" applyAlignment="1">
      <alignment vertical="center" wrapText="1"/>
    </xf>
    <xf numFmtId="164" fontId="13" fillId="0" borderId="9" xfId="2" applyFont="1" applyFill="1" applyBorder="1" applyAlignment="1">
      <alignment horizontal="left" vertical="top"/>
    </xf>
    <xf numFmtId="43" fontId="13" fillId="0" borderId="11" xfId="0" applyNumberFormat="1" applyFont="1" applyBorder="1" applyAlignment="1">
      <alignment horizontal="left" vertical="top"/>
    </xf>
    <xf numFmtId="0" fontId="1" fillId="0" borderId="0" xfId="3"/>
    <xf numFmtId="0" fontId="1" fillId="0" borderId="0" xfId="3" applyAlignment="1">
      <alignment vertical="center"/>
    </xf>
    <xf numFmtId="0" fontId="25" fillId="0" borderId="0" xfId="3" applyFont="1" applyAlignment="1">
      <alignment horizontal="left"/>
    </xf>
    <xf numFmtId="0" fontId="25" fillId="0" borderId="0" xfId="3" applyFont="1" applyAlignment="1">
      <alignment horizontal="left" vertical="center"/>
    </xf>
    <xf numFmtId="4" fontId="1" fillId="0" borderId="0" xfId="3" applyNumberFormat="1" applyProtection="1">
      <protection hidden="1"/>
    </xf>
    <xf numFmtId="4" fontId="1" fillId="0" borderId="41" xfId="3" applyNumberFormat="1" applyBorder="1" applyAlignment="1">
      <alignment horizontal="right"/>
    </xf>
    <xf numFmtId="0" fontId="26" fillId="0" borderId="16" xfId="3" applyFont="1" applyBorder="1" applyAlignment="1">
      <alignment vertical="center"/>
    </xf>
    <xf numFmtId="4" fontId="27" fillId="0" borderId="42" xfId="3" quotePrefix="1" applyNumberFormat="1" applyFont="1" applyBorder="1" applyAlignment="1">
      <alignment horizontal="right"/>
    </xf>
    <xf numFmtId="0" fontId="18" fillId="0" borderId="42" xfId="3" applyFont="1" applyBorder="1" applyAlignment="1">
      <alignment horizontal="left" vertical="center" wrapText="1" indent="1"/>
    </xf>
    <xf numFmtId="4" fontId="1" fillId="0" borderId="43" xfId="3" applyNumberFormat="1" applyBorder="1" applyAlignment="1">
      <alignment horizontal="right"/>
    </xf>
    <xf numFmtId="0" fontId="27" fillId="0" borderId="42" xfId="3" applyFont="1" applyBorder="1" applyAlignment="1">
      <alignment vertical="center"/>
    </xf>
    <xf numFmtId="0" fontId="29" fillId="0" borderId="42" xfId="3" applyFont="1" applyBorder="1" applyAlignment="1">
      <alignment horizontal="right" vertical="center"/>
    </xf>
    <xf numFmtId="166" fontId="27" fillId="0" borderId="42" xfId="3" quotePrefix="1" applyNumberFormat="1" applyFont="1" applyBorder="1"/>
    <xf numFmtId="0" fontId="30" fillId="0" borderId="42" xfId="3" applyFont="1" applyBorder="1" applyAlignment="1">
      <alignment horizontal="left" vertical="center" indent="3"/>
    </xf>
    <xf numFmtId="166" fontId="27" fillId="0" borderId="42" xfId="3" quotePrefix="1" applyNumberFormat="1" applyFont="1" applyBorder="1" applyAlignment="1">
      <alignment horizontal="right"/>
    </xf>
    <xf numFmtId="166" fontId="27" fillId="0" borderId="42" xfId="3" applyNumberFormat="1" applyFont="1" applyBorder="1" applyAlignment="1">
      <alignment horizontal="right"/>
    </xf>
    <xf numFmtId="0" fontId="30" fillId="0" borderId="44" xfId="3" applyFont="1" applyBorder="1" applyAlignment="1">
      <alignment horizontal="left" vertical="center" indent="3"/>
    </xf>
    <xf numFmtId="0" fontId="18" fillId="0" borderId="42" xfId="3" applyFont="1" applyBorder="1" applyAlignment="1">
      <alignment horizontal="left" vertical="center" indent="1"/>
    </xf>
    <xf numFmtId="166" fontId="27" fillId="0" borderId="42" xfId="3" applyNumberFormat="1" applyFont="1" applyBorder="1"/>
    <xf numFmtId="44" fontId="32" fillId="0" borderId="9" xfId="4" applyFont="1" applyFill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4" fontId="1" fillId="0" borderId="45" xfId="3" applyNumberFormat="1" applyBorder="1" applyAlignment="1">
      <alignment horizontal="right"/>
    </xf>
    <xf numFmtId="0" fontId="33" fillId="0" borderId="42" xfId="3" applyFont="1" applyBorder="1" applyAlignment="1">
      <alignment vertical="center" wrapText="1"/>
    </xf>
    <xf numFmtId="0" fontId="30" fillId="0" borderId="42" xfId="3" applyFont="1" applyBorder="1" applyAlignment="1">
      <alignment horizontal="left" vertical="center" wrapText="1" indent="3"/>
    </xf>
    <xf numFmtId="166" fontId="27" fillId="0" borderId="42" xfId="5" applyNumberFormat="1" applyFont="1" applyBorder="1" applyAlignment="1">
      <alignment horizontal="right"/>
    </xf>
    <xf numFmtId="0" fontId="29" fillId="0" borderId="42" xfId="3" applyFont="1" applyBorder="1" applyAlignment="1">
      <alignment horizontal="right" vertical="center" wrapText="1"/>
    </xf>
    <xf numFmtId="0" fontId="26" fillId="0" borderId="1" xfId="3" applyFont="1" applyBorder="1" applyAlignment="1">
      <alignment horizontal="center"/>
    </xf>
    <xf numFmtId="0" fontId="36" fillId="0" borderId="0" xfId="6"/>
    <xf numFmtId="167" fontId="37" fillId="0" borderId="5" xfId="6" applyNumberFormat="1" applyFont="1" applyBorder="1" applyAlignment="1">
      <alignment horizontal="right" vertical="center"/>
    </xf>
    <xf numFmtId="167" fontId="37" fillId="0" borderId="19" xfId="6" applyNumberFormat="1" applyFont="1" applyBorder="1" applyAlignment="1">
      <alignment horizontal="right" vertical="center"/>
    </xf>
    <xf numFmtId="0" fontId="38" fillId="0" borderId="4" xfId="6" applyFont="1" applyBorder="1" applyAlignment="1">
      <alignment horizontal="left" vertical="center"/>
    </xf>
    <xf numFmtId="167" fontId="37" fillId="0" borderId="0" xfId="6" applyNumberFormat="1" applyFont="1" applyAlignment="1">
      <alignment horizontal="right" vertical="center"/>
    </xf>
    <xf numFmtId="167" fontId="37" fillId="0" borderId="33" xfId="6" applyNumberFormat="1" applyFont="1" applyBorder="1" applyAlignment="1">
      <alignment horizontal="right" vertical="center"/>
    </xf>
    <xf numFmtId="0" fontId="38" fillId="0" borderId="17" xfId="6" applyFont="1" applyBorder="1" applyAlignment="1">
      <alignment horizontal="left" vertical="center"/>
    </xf>
    <xf numFmtId="167" fontId="37" fillId="0" borderId="3" xfId="6" applyNumberFormat="1" applyFont="1" applyBorder="1" applyAlignment="1">
      <alignment horizontal="right" vertical="center"/>
    </xf>
    <xf numFmtId="167" fontId="37" fillId="0" borderId="1" xfId="6" applyNumberFormat="1" applyFont="1" applyBorder="1" applyAlignment="1">
      <alignment horizontal="right" vertical="center"/>
    </xf>
    <xf numFmtId="0" fontId="38" fillId="0" borderId="2" xfId="6" applyFont="1" applyBorder="1" applyAlignment="1">
      <alignment horizontal="left" vertical="center"/>
    </xf>
    <xf numFmtId="0" fontId="36" fillId="0" borderId="33" xfId="6" applyBorder="1"/>
    <xf numFmtId="0" fontId="36" fillId="0" borderId="17" xfId="6" applyBorder="1"/>
    <xf numFmtId="0" fontId="39" fillId="0" borderId="0" xfId="6" applyFont="1" applyAlignment="1">
      <alignment horizontal="center" vertical="center"/>
    </xf>
    <xf numFmtId="0" fontId="39" fillId="0" borderId="3" xfId="6" applyFont="1" applyBorder="1" applyAlignment="1">
      <alignment horizontal="center" vertical="center"/>
    </xf>
    <xf numFmtId="0" fontId="39" fillId="0" borderId="1" xfId="6" applyFont="1" applyBorder="1" applyAlignment="1">
      <alignment horizontal="center" vertical="center"/>
    </xf>
    <xf numFmtId="1" fontId="39" fillId="0" borderId="46" xfId="6" applyNumberFormat="1" applyFont="1" applyBorder="1" applyAlignment="1">
      <alignment horizontal="center" vertical="center"/>
    </xf>
    <xf numFmtId="1" fontId="39" fillId="0" borderId="10" xfId="6" applyNumberFormat="1" applyFont="1" applyBorder="1" applyAlignment="1">
      <alignment horizontal="center" vertical="center"/>
    </xf>
    <xf numFmtId="0" fontId="38" fillId="0" borderId="6" xfId="6" applyFont="1" applyBorder="1" applyAlignment="1">
      <alignment horizontal="center" vertical="center"/>
    </xf>
    <xf numFmtId="0" fontId="37" fillId="0" borderId="4" xfId="6" applyFont="1" applyBorder="1" applyAlignment="1">
      <alignment vertical="center"/>
    </xf>
    <xf numFmtId="167" fontId="37" fillId="0" borderId="47" xfId="6" applyNumberFormat="1" applyFont="1" applyBorder="1" applyAlignment="1">
      <alignment horizontal="right" vertical="center"/>
    </xf>
    <xf numFmtId="167" fontId="37" fillId="0" borderId="12" xfId="6" applyNumberFormat="1" applyFont="1" applyBorder="1" applyAlignment="1">
      <alignment horizontal="right" vertical="center"/>
    </xf>
    <xf numFmtId="0" fontId="37" fillId="0" borderId="48" xfId="6" applyFont="1" applyBorder="1" applyAlignment="1">
      <alignment vertical="center"/>
    </xf>
    <xf numFmtId="167" fontId="40" fillId="0" borderId="3" xfId="6" applyNumberFormat="1" applyFont="1" applyBorder="1" applyAlignment="1">
      <alignment horizontal="right" vertical="center"/>
    </xf>
    <xf numFmtId="167" fontId="40" fillId="0" borderId="1" xfId="6" applyNumberFormat="1" applyFont="1" applyBorder="1" applyAlignment="1">
      <alignment horizontal="right" vertical="center"/>
    </xf>
    <xf numFmtId="0" fontId="40" fillId="0" borderId="2" xfId="6" applyFont="1" applyBorder="1" applyAlignment="1">
      <alignment vertical="center"/>
    </xf>
    <xf numFmtId="167" fontId="40" fillId="0" borderId="46" xfId="6" applyNumberFormat="1" applyFont="1" applyBorder="1" applyAlignment="1">
      <alignment horizontal="right" vertical="center"/>
    </xf>
    <xf numFmtId="167" fontId="40" fillId="0" borderId="10" xfId="6" applyNumberFormat="1" applyFont="1" applyBorder="1" applyAlignment="1">
      <alignment horizontal="right" vertical="center"/>
    </xf>
    <xf numFmtId="0" fontId="40" fillId="0" borderId="6" xfId="6" applyFont="1" applyBorder="1" applyAlignment="1">
      <alignment vertical="center"/>
    </xf>
    <xf numFmtId="167" fontId="40" fillId="0" borderId="33" xfId="6" applyNumberFormat="1" applyFont="1" applyBorder="1" applyAlignment="1">
      <alignment horizontal="right" vertical="center"/>
    </xf>
    <xf numFmtId="167" fontId="40" fillId="0" borderId="0" xfId="6" applyNumberFormat="1" applyFont="1" applyAlignment="1">
      <alignment horizontal="right" vertical="center"/>
    </xf>
    <xf numFmtId="167" fontId="40" fillId="0" borderId="5" xfId="6" applyNumberFormat="1" applyFont="1" applyBorder="1" applyAlignment="1">
      <alignment horizontal="right" vertical="center"/>
    </xf>
    <xf numFmtId="167" fontId="40" fillId="0" borderId="19" xfId="6" applyNumberFormat="1" applyFont="1" applyBorder="1" applyAlignment="1">
      <alignment horizontal="right" vertical="center"/>
    </xf>
    <xf numFmtId="0" fontId="40" fillId="0" borderId="4" xfId="6" applyFont="1" applyBorder="1" applyAlignment="1">
      <alignment vertical="center"/>
    </xf>
    <xf numFmtId="0" fontId="39" fillId="0" borderId="49" xfId="6" applyFont="1" applyBorder="1" applyAlignment="1">
      <alignment horizontal="center" vertical="center"/>
    </xf>
    <xf numFmtId="0" fontId="39" fillId="0" borderId="15" xfId="6" applyFont="1" applyBorder="1" applyAlignment="1">
      <alignment horizontal="center" vertical="center"/>
    </xf>
    <xf numFmtId="1" fontId="39" fillId="0" borderId="0" xfId="6" applyNumberFormat="1" applyFont="1" applyAlignment="1">
      <alignment horizontal="center" vertical="center"/>
    </xf>
    <xf numFmtId="0" fontId="37" fillId="0" borderId="48" xfId="6" applyFont="1" applyBorder="1" applyAlignment="1">
      <alignment horizontal="left" vertical="center"/>
    </xf>
    <xf numFmtId="0" fontId="36" fillId="0" borderId="19" xfId="6" applyBorder="1"/>
    <xf numFmtId="0" fontId="36" fillId="0" borderId="46" xfId="6" applyBorder="1"/>
    <xf numFmtId="0" fontId="40" fillId="0" borderId="6" xfId="6" applyFont="1" applyBorder="1" applyAlignment="1">
      <alignment horizontal="left" vertical="center"/>
    </xf>
    <xf numFmtId="0" fontId="42" fillId="0" borderId="0" xfId="6" applyFont="1"/>
    <xf numFmtId="44" fontId="44" fillId="0" borderId="18" xfId="7" applyFont="1" applyFill="1" applyBorder="1" applyAlignment="1" applyProtection="1"/>
    <xf numFmtId="44" fontId="44" fillId="0" borderId="13" xfId="7" applyFont="1" applyFill="1" applyBorder="1" applyAlignment="1" applyProtection="1"/>
    <xf numFmtId="0" fontId="44" fillId="0" borderId="0" xfId="6" applyFont="1"/>
    <xf numFmtId="44" fontId="44" fillId="0" borderId="39" xfId="7" applyFont="1" applyFill="1" applyBorder="1" applyAlignment="1" applyProtection="1"/>
    <xf numFmtId="0" fontId="44" fillId="0" borderId="20" xfId="6" applyFont="1" applyBorder="1"/>
    <xf numFmtId="44" fontId="44" fillId="0" borderId="33" xfId="7" applyFont="1" applyFill="1" applyBorder="1" applyAlignment="1" applyProtection="1"/>
    <xf numFmtId="0" fontId="44" fillId="0" borderId="17" xfId="6" applyFont="1" applyBorder="1"/>
    <xf numFmtId="44" fontId="44" fillId="0" borderId="17" xfId="7" applyFont="1" applyFill="1" applyBorder="1" applyAlignment="1" applyProtection="1"/>
    <xf numFmtId="44" fontId="44" fillId="0" borderId="11" xfId="7" applyFont="1" applyFill="1" applyBorder="1" applyAlignment="1" applyProtection="1"/>
    <xf numFmtId="0" fontId="44" fillId="0" borderId="11" xfId="6" applyFont="1" applyBorder="1"/>
    <xf numFmtId="0" fontId="44" fillId="0" borderId="13" xfId="6" applyFont="1" applyBorder="1" applyAlignment="1">
      <alignment horizontal="center"/>
    </xf>
    <xf numFmtId="0" fontId="44" fillId="0" borderId="18" xfId="6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20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35" fillId="0" borderId="0" xfId="3" applyFont="1" applyAlignment="1">
      <alignment horizontal="left" vertical="center"/>
    </xf>
    <xf numFmtId="0" fontId="41" fillId="0" borderId="0" xfId="6" applyFont="1" applyAlignment="1">
      <alignment horizontal="center"/>
    </xf>
  </cellXfs>
  <cellStyles count="8">
    <cellStyle name="Euro" xfId="1" xr:uid="{00000000-0005-0000-0000-000000000000}"/>
    <cellStyle name="Normale" xfId="0" builtinId="0"/>
    <cellStyle name="Normale 2" xfId="3" xr:uid="{12C3D59E-7ABA-4952-A2B0-A66A1642F01F}"/>
    <cellStyle name="Normale 2 2" xfId="5" xr:uid="{CE6B2136-6858-4454-84F5-F3B0F1E5AE2D}"/>
    <cellStyle name="Normale 3" xfId="6" xr:uid="{DAE3A09A-B108-443E-97F8-9EB778F5580C}"/>
    <cellStyle name="Valuta" xfId="2" builtinId="4"/>
    <cellStyle name="Valuta 2" xfId="4" xr:uid="{5BDAD361-5193-41F6-84F6-F7C01B5AEC7D}"/>
    <cellStyle name="Valuta 3" xfId="7" xr:uid="{C089022F-77AD-4AC6-957A-FEBCF29D681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ganismo di Mediazione dell'Ordine degli Avvocati di Modena - Sala 2" id="{CA4CB23A-993E-4BA9-8B7A-4CE9EC76101C}" userId="Organismo di Mediazione dell'Ordine degli Avvocati di Modena - Sala 2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6" dT="2022-10-25T12:18:47.55" personId="{CA4CB23A-993E-4BA9-8B7A-4CE9EC76101C}" id="{28DA1A42-4FFA-4D7F-8AD5-A2E71A173C69}">
    <text>Collegato al capitolo di entrata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tabSelected="1" zoomScale="115" workbookViewId="0">
      <selection activeCell="A7" sqref="A7"/>
    </sheetView>
  </sheetViews>
  <sheetFormatPr defaultRowHeight="13.2" x14ac:dyDescent="0.25"/>
  <cols>
    <col min="1" max="1" width="37.21875" customWidth="1"/>
    <col min="2" max="2" width="14.109375" customWidth="1"/>
    <col min="3" max="3" width="18.6640625" customWidth="1"/>
    <col min="4" max="4" width="12.6640625" customWidth="1"/>
    <col min="5" max="5" width="14.21875" customWidth="1"/>
    <col min="8" max="8" width="31.6640625" customWidth="1"/>
    <col min="9" max="11" width="15.44140625" customWidth="1"/>
  </cols>
  <sheetData>
    <row r="1" spans="1:5" ht="22.8" customHeight="1" thickBot="1" x14ac:dyDescent="0.3">
      <c r="A1" s="191" t="s">
        <v>65</v>
      </c>
      <c r="B1" s="192"/>
      <c r="C1" s="192"/>
      <c r="D1" s="193"/>
      <c r="E1" s="18"/>
    </row>
    <row r="2" spans="1:5" ht="44.4" customHeight="1" thickBot="1" x14ac:dyDescent="0.3">
      <c r="A2" s="47" t="s">
        <v>28</v>
      </c>
      <c r="B2" s="25" t="s">
        <v>56</v>
      </c>
      <c r="C2" s="25" t="s">
        <v>15</v>
      </c>
      <c r="D2" s="26" t="s">
        <v>16</v>
      </c>
      <c r="E2" s="24" t="s">
        <v>46</v>
      </c>
    </row>
    <row r="3" spans="1:5" ht="21.45" customHeight="1" x14ac:dyDescent="0.25">
      <c r="A3" s="58" t="s">
        <v>64</v>
      </c>
      <c r="B3" s="38"/>
      <c r="C3" s="6"/>
      <c r="D3" s="39">
        <f>D37</f>
        <v>555220</v>
      </c>
      <c r="E3" s="39">
        <f>C3+D3</f>
        <v>555220</v>
      </c>
    </row>
    <row r="4" spans="1:5" ht="19.2" customHeight="1" x14ac:dyDescent="0.25">
      <c r="A4" s="49" t="s">
        <v>18</v>
      </c>
      <c r="B4" s="38"/>
      <c r="C4" s="6"/>
      <c r="D4" s="40">
        <v>12000</v>
      </c>
      <c r="E4" s="23">
        <f t="shared" ref="E4:E16" si="0">C4+D4</f>
        <v>12000</v>
      </c>
    </row>
    <row r="5" spans="1:5" ht="18.45" customHeight="1" x14ac:dyDescent="0.25">
      <c r="A5" s="49" t="s">
        <v>19</v>
      </c>
      <c r="B5" s="38"/>
      <c r="C5" s="6"/>
      <c r="D5" s="40">
        <v>640</v>
      </c>
      <c r="E5" s="23">
        <f t="shared" si="0"/>
        <v>640</v>
      </c>
    </row>
    <row r="6" spans="1:5" ht="18.75" customHeight="1" x14ac:dyDescent="0.25">
      <c r="A6" s="49" t="s">
        <v>20</v>
      </c>
      <c r="B6" s="38"/>
      <c r="C6" s="6"/>
      <c r="D6" s="40">
        <v>500</v>
      </c>
      <c r="E6" s="23">
        <f t="shared" si="0"/>
        <v>500</v>
      </c>
    </row>
    <row r="7" spans="1:5" ht="25.8" customHeight="1" x14ac:dyDescent="0.25">
      <c r="A7" s="49" t="s">
        <v>53</v>
      </c>
      <c r="B7" s="38"/>
      <c r="C7" s="6"/>
      <c r="D7" s="41">
        <v>10000</v>
      </c>
      <c r="E7" s="23">
        <f t="shared" si="0"/>
        <v>10000</v>
      </c>
    </row>
    <row r="8" spans="1:5" ht="18.75" customHeight="1" thickBot="1" x14ac:dyDescent="0.3">
      <c r="A8" s="49" t="s">
        <v>21</v>
      </c>
      <c r="B8" s="38"/>
      <c r="C8" s="6"/>
      <c r="D8" s="42">
        <v>4000</v>
      </c>
      <c r="E8" s="23">
        <f t="shared" si="0"/>
        <v>4000</v>
      </c>
    </row>
    <row r="9" spans="1:5" ht="18.75" customHeight="1" x14ac:dyDescent="0.25">
      <c r="A9" s="49" t="s">
        <v>25</v>
      </c>
      <c r="B9" s="38"/>
      <c r="C9" s="39">
        <v>78000</v>
      </c>
      <c r="D9" s="7"/>
      <c r="E9" s="23">
        <f>C9+D9</f>
        <v>78000</v>
      </c>
    </row>
    <row r="10" spans="1:5" ht="18.75" customHeight="1" thickBot="1" x14ac:dyDescent="0.3">
      <c r="A10" s="49" t="s">
        <v>26</v>
      </c>
      <c r="B10" s="38"/>
      <c r="C10" s="42">
        <v>550000</v>
      </c>
      <c r="D10" s="6"/>
      <c r="E10" s="23">
        <f t="shared" si="0"/>
        <v>550000</v>
      </c>
    </row>
    <row r="11" spans="1:5" ht="18.75" customHeight="1" x14ac:dyDescent="0.25">
      <c r="A11" s="49" t="s">
        <v>50</v>
      </c>
      <c r="B11" s="56">
        <v>4000</v>
      </c>
      <c r="C11" s="19"/>
      <c r="D11" s="6"/>
      <c r="E11" s="23">
        <f>B11</f>
        <v>4000</v>
      </c>
    </row>
    <row r="12" spans="1:5" ht="18.75" customHeight="1" x14ac:dyDescent="0.25">
      <c r="A12" s="49" t="s">
        <v>72</v>
      </c>
      <c r="B12" s="66">
        <v>10000</v>
      </c>
      <c r="C12" s="19"/>
      <c r="D12" s="6"/>
      <c r="E12" s="23"/>
    </row>
    <row r="13" spans="1:5" ht="18.75" customHeight="1" thickBot="1" x14ac:dyDescent="0.3">
      <c r="A13" s="49" t="s">
        <v>17</v>
      </c>
      <c r="B13" s="57">
        <v>84500</v>
      </c>
      <c r="C13" s="19"/>
      <c r="D13" s="6"/>
      <c r="E13" s="23">
        <f t="shared" ref="E13" si="1">B13</f>
        <v>84500</v>
      </c>
    </row>
    <row r="14" spans="1:5" x14ac:dyDescent="0.25">
      <c r="A14" s="49" t="s">
        <v>22</v>
      </c>
      <c r="B14" s="53"/>
      <c r="C14" s="39">
        <v>700</v>
      </c>
      <c r="D14" s="45">
        <v>200</v>
      </c>
      <c r="E14" s="23">
        <f t="shared" si="0"/>
        <v>900</v>
      </c>
    </row>
    <row r="15" spans="1:5" ht="13.8" thickBot="1" x14ac:dyDescent="0.3">
      <c r="A15" s="50" t="s">
        <v>23</v>
      </c>
      <c r="B15" s="54"/>
      <c r="C15" s="42">
        <v>30</v>
      </c>
      <c r="D15" s="46">
        <v>5</v>
      </c>
      <c r="E15" s="59">
        <f t="shared" si="0"/>
        <v>35</v>
      </c>
    </row>
    <row r="16" spans="1:5" ht="13.8" thickBot="1" x14ac:dyDescent="0.3">
      <c r="A16" s="48"/>
      <c r="B16" s="44"/>
      <c r="C16" s="19"/>
      <c r="D16" s="6"/>
      <c r="E16" s="43">
        <f t="shared" si="0"/>
        <v>0</v>
      </c>
    </row>
    <row r="17" spans="1:5" ht="13.8" thickBot="1" x14ac:dyDescent="0.3">
      <c r="A17" s="8" t="s">
        <v>37</v>
      </c>
      <c r="B17" s="51">
        <f>SUM(B11:B16)</f>
        <v>98500</v>
      </c>
      <c r="C17" s="9">
        <f>SUM(C2:C16)</f>
        <v>628730</v>
      </c>
      <c r="D17" s="52">
        <f>SUM(D3:D16)</f>
        <v>582565</v>
      </c>
      <c r="E17" s="9">
        <f>C17+B17+D17</f>
        <v>1309795</v>
      </c>
    </row>
    <row r="18" spans="1:5" ht="13.8" thickBot="1" x14ac:dyDescent="0.3">
      <c r="A18" s="10"/>
      <c r="B18" s="6"/>
      <c r="C18" s="6"/>
      <c r="D18" s="6"/>
      <c r="E18" s="6"/>
    </row>
    <row r="19" spans="1:5" ht="13.8" thickBot="1" x14ac:dyDescent="0.3">
      <c r="A19" s="36" t="s">
        <v>48</v>
      </c>
      <c r="B19" s="37" t="s">
        <v>15</v>
      </c>
      <c r="C19" s="29" t="s">
        <v>16</v>
      </c>
      <c r="D19" s="29" t="s">
        <v>46</v>
      </c>
      <c r="E19" s="6"/>
    </row>
    <row r="20" spans="1:5" x14ac:dyDescent="0.25">
      <c r="A20" s="31" t="s">
        <v>52</v>
      </c>
      <c r="B20" s="30">
        <v>8000</v>
      </c>
      <c r="C20" s="30">
        <v>20000</v>
      </c>
      <c r="D20" s="32">
        <f>+B20+C20</f>
        <v>28000</v>
      </c>
      <c r="E20" s="20"/>
    </row>
    <row r="21" spans="1:5" ht="13.2" customHeight="1" thickBot="1" x14ac:dyDescent="0.3">
      <c r="A21" s="33" t="s">
        <v>46</v>
      </c>
      <c r="B21" s="34">
        <f>SUM(B20:B20)</f>
        <v>8000</v>
      </c>
      <c r="C21" s="34">
        <f>SUM(C20:C20)</f>
        <v>20000</v>
      </c>
      <c r="D21" s="35">
        <f>SUM(D20:D20)</f>
        <v>28000</v>
      </c>
      <c r="E21" s="16"/>
    </row>
    <row r="22" spans="1:5" ht="13.2" customHeight="1" x14ac:dyDescent="0.25">
      <c r="A22" s="55"/>
      <c r="B22" s="1"/>
      <c r="C22" s="1"/>
      <c r="D22" s="1"/>
      <c r="E22" s="16"/>
    </row>
    <row r="23" spans="1:5" ht="13.2" customHeight="1" x14ac:dyDescent="0.25">
      <c r="A23" s="55"/>
      <c r="B23" s="1"/>
      <c r="C23" s="1"/>
      <c r="D23" s="1"/>
      <c r="E23" s="16"/>
    </row>
    <row r="24" spans="1:5" ht="13.2" customHeight="1" x14ac:dyDescent="0.25">
      <c r="A24" s="55"/>
      <c r="B24" s="1"/>
      <c r="C24" s="1"/>
      <c r="D24" s="1"/>
      <c r="E24" s="16"/>
    </row>
    <row r="25" spans="1:5" ht="13.2" customHeight="1" x14ac:dyDescent="0.25">
      <c r="A25" s="55"/>
      <c r="B25" s="1"/>
      <c r="C25" s="1"/>
      <c r="D25" s="1"/>
      <c r="E25" s="16"/>
    </row>
    <row r="26" spans="1:5" ht="13.2" customHeight="1" x14ac:dyDescent="0.25">
      <c r="A26" s="55"/>
      <c r="B26" s="1"/>
      <c r="C26" s="1"/>
      <c r="D26" s="1"/>
      <c r="E26" s="16"/>
    </row>
    <row r="27" spans="1:5" ht="13.2" customHeight="1" x14ac:dyDescent="0.25">
      <c r="A27" s="55"/>
      <c r="B27" s="1"/>
      <c r="C27" s="1"/>
      <c r="D27" s="1"/>
      <c r="E27" s="16"/>
    </row>
    <row r="28" spans="1:5" ht="13.2" customHeight="1" x14ac:dyDescent="0.25">
      <c r="A28" s="55"/>
      <c r="B28" s="1"/>
      <c r="C28" s="1"/>
      <c r="D28" s="1"/>
      <c r="E28" s="16"/>
    </row>
    <row r="29" spans="1:5" ht="13.2" customHeight="1" x14ac:dyDescent="0.25">
      <c r="A29" s="55"/>
      <c r="B29" s="1"/>
      <c r="C29" s="1"/>
      <c r="D29" s="1"/>
      <c r="E29" s="16"/>
    </row>
    <row r="30" spans="1:5" ht="13.2" customHeight="1" x14ac:dyDescent="0.25">
      <c r="A30" s="55"/>
      <c r="B30" s="1"/>
      <c r="C30" s="1"/>
      <c r="D30" s="1"/>
      <c r="E30" s="16"/>
    </row>
    <row r="31" spans="1:5" ht="24.6" customHeight="1" x14ac:dyDescent="0.25">
      <c r="A31" s="194" t="s">
        <v>69</v>
      </c>
      <c r="B31" s="194"/>
      <c r="C31" s="194"/>
      <c r="D31" s="194"/>
      <c r="E31" s="21"/>
    </row>
    <row r="32" spans="1:5" ht="26.4" customHeight="1" x14ac:dyDescent="0.25">
      <c r="A32" s="62" t="s">
        <v>43</v>
      </c>
      <c r="B32" s="63" t="s">
        <v>44</v>
      </c>
      <c r="C32" s="63" t="s">
        <v>45</v>
      </c>
      <c r="D32" s="63" t="s">
        <v>46</v>
      </c>
      <c r="E32" s="11"/>
    </row>
    <row r="33" spans="1:5" ht="26.4" customHeight="1" x14ac:dyDescent="0.25">
      <c r="A33" s="62" t="s">
        <v>39</v>
      </c>
      <c r="B33" s="63">
        <v>646</v>
      </c>
      <c r="C33" s="63">
        <v>330</v>
      </c>
      <c r="D33" s="64">
        <f>B33*C33</f>
        <v>213180</v>
      </c>
      <c r="E33" s="22"/>
    </row>
    <row r="34" spans="1:5" ht="26.4" customHeight="1" x14ac:dyDescent="0.25">
      <c r="A34" s="62" t="s">
        <v>40</v>
      </c>
      <c r="B34" s="63">
        <v>1273</v>
      </c>
      <c r="C34" s="63">
        <v>250</v>
      </c>
      <c r="D34" s="64">
        <f t="shared" ref="D34:D36" si="2">B34*C34</f>
        <v>318250</v>
      </c>
      <c r="E34" s="22"/>
    </row>
    <row r="35" spans="1:5" ht="26.4" customHeight="1" x14ac:dyDescent="0.25">
      <c r="A35" s="62" t="s">
        <v>41</v>
      </c>
      <c r="B35" s="63">
        <v>42</v>
      </c>
      <c r="C35" s="63">
        <v>150</v>
      </c>
      <c r="D35" s="64">
        <f t="shared" si="2"/>
        <v>6300</v>
      </c>
      <c r="E35" s="22"/>
    </row>
    <row r="36" spans="1:5" ht="26.4" customHeight="1" x14ac:dyDescent="0.25">
      <c r="A36" s="62" t="s">
        <v>42</v>
      </c>
      <c r="B36" s="63">
        <v>159</v>
      </c>
      <c r="C36" s="63">
        <v>110</v>
      </c>
      <c r="D36" s="64">
        <f t="shared" si="2"/>
        <v>17490</v>
      </c>
      <c r="E36" s="22"/>
    </row>
    <row r="37" spans="1:5" x14ac:dyDescent="0.25">
      <c r="A37" s="60"/>
      <c r="B37" s="60"/>
      <c r="C37" s="60"/>
      <c r="D37" s="61">
        <f>SUM(D33:D36)</f>
        <v>555220</v>
      </c>
    </row>
  </sheetData>
  <mergeCells count="2">
    <mergeCell ref="A1:D1"/>
    <mergeCell ref="A31:D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1"/>
  <sheetViews>
    <sheetView topLeftCell="A24" workbookViewId="0">
      <selection activeCell="C39" sqref="C39"/>
    </sheetView>
  </sheetViews>
  <sheetFormatPr defaultRowHeight="13.2" x14ac:dyDescent="0.25"/>
  <cols>
    <col min="1" max="1" width="52.44140625" style="2" customWidth="1"/>
    <col min="2" max="2" width="22.77734375" style="28" customWidth="1"/>
    <col min="3" max="4" width="22.77734375" style="1" customWidth="1"/>
    <col min="5" max="5" width="22.77734375" customWidth="1"/>
    <col min="7" max="7" width="11.6640625" bestFit="1" customWidth="1"/>
    <col min="9" max="9" width="9.88671875" bestFit="1" customWidth="1"/>
  </cols>
  <sheetData>
    <row r="1" spans="1:12" ht="40.200000000000003" customHeight="1" thickBot="1" x14ac:dyDescent="0.3">
      <c r="A1" s="195" t="s">
        <v>65</v>
      </c>
      <c r="B1" s="196"/>
      <c r="C1" s="196"/>
      <c r="D1" s="196"/>
      <c r="E1" s="197"/>
    </row>
    <row r="2" spans="1:12" ht="75" customHeight="1" thickBot="1" x14ac:dyDescent="0.3">
      <c r="A2" s="3" t="s">
        <v>29</v>
      </c>
      <c r="B2" s="27" t="s">
        <v>56</v>
      </c>
      <c r="C2" s="12" t="s">
        <v>15</v>
      </c>
      <c r="D2" s="17" t="s">
        <v>16</v>
      </c>
      <c r="E2" s="13" t="s">
        <v>66</v>
      </c>
    </row>
    <row r="3" spans="1:12" ht="18" customHeight="1" x14ac:dyDescent="0.25">
      <c r="A3" s="67" t="s">
        <v>0</v>
      </c>
      <c r="B3" s="68">
        <v>1250</v>
      </c>
      <c r="C3" s="69">
        <v>9000</v>
      </c>
      <c r="D3" s="70">
        <v>7500</v>
      </c>
      <c r="E3" s="71">
        <f>C3+D3+B3</f>
        <v>17750</v>
      </c>
      <c r="I3" s="6"/>
      <c r="J3" s="6"/>
      <c r="K3" s="6"/>
      <c r="L3" s="6"/>
    </row>
    <row r="4" spans="1:12" ht="18" customHeight="1" x14ac:dyDescent="0.25">
      <c r="A4" s="72" t="s">
        <v>36</v>
      </c>
      <c r="B4" s="73">
        <v>5500</v>
      </c>
      <c r="C4" s="74">
        <v>113250</v>
      </c>
      <c r="D4" s="75">
        <v>118750</v>
      </c>
      <c r="E4" s="71">
        <f t="shared" ref="E4:E46" si="0">C4+D4+B4</f>
        <v>237500</v>
      </c>
      <c r="H4" s="6"/>
      <c r="J4" s="14"/>
      <c r="K4" s="14"/>
      <c r="L4" s="14"/>
    </row>
    <row r="5" spans="1:12" ht="18" customHeight="1" x14ac:dyDescent="0.25">
      <c r="A5" s="72" t="s">
        <v>35</v>
      </c>
      <c r="B5" s="73">
        <v>1200</v>
      </c>
      <c r="C5" s="74">
        <v>27650</v>
      </c>
      <c r="D5" s="75">
        <v>28850</v>
      </c>
      <c r="E5" s="71">
        <f t="shared" si="0"/>
        <v>57700</v>
      </c>
      <c r="H5" s="6"/>
      <c r="I5" s="14"/>
      <c r="J5" s="14"/>
      <c r="K5" s="14"/>
      <c r="L5" s="14"/>
    </row>
    <row r="6" spans="1:12" ht="18" customHeight="1" x14ac:dyDescent="0.25">
      <c r="A6" s="72" t="s">
        <v>10</v>
      </c>
      <c r="B6" s="73">
        <v>440</v>
      </c>
      <c r="C6" s="74">
        <v>9635</v>
      </c>
      <c r="D6" s="75">
        <v>10075</v>
      </c>
      <c r="E6" s="71">
        <f t="shared" si="0"/>
        <v>20150</v>
      </c>
      <c r="H6" s="6"/>
      <c r="I6" s="14"/>
      <c r="J6" s="14"/>
      <c r="K6" s="14"/>
      <c r="L6" s="14"/>
    </row>
    <row r="7" spans="1:12" ht="18" customHeight="1" x14ac:dyDescent="0.25">
      <c r="A7" s="72" t="s">
        <v>24</v>
      </c>
      <c r="B7" s="73"/>
      <c r="C7" s="74">
        <v>5670</v>
      </c>
      <c r="D7" s="75">
        <v>5670</v>
      </c>
      <c r="E7" s="71">
        <f t="shared" si="0"/>
        <v>11340</v>
      </c>
      <c r="H7" s="6"/>
      <c r="J7" s="14"/>
      <c r="K7" s="14"/>
      <c r="L7" s="14"/>
    </row>
    <row r="8" spans="1:12" ht="18" customHeight="1" x14ac:dyDescent="0.25">
      <c r="A8" s="72" t="s">
        <v>49</v>
      </c>
      <c r="B8" s="73"/>
      <c r="C8" s="74">
        <v>1000</v>
      </c>
      <c r="D8" s="75">
        <v>1000</v>
      </c>
      <c r="E8" s="71">
        <f t="shared" si="0"/>
        <v>2000</v>
      </c>
      <c r="I8" s="14"/>
      <c r="J8" s="14"/>
      <c r="K8" s="14"/>
    </row>
    <row r="9" spans="1:12" ht="18" customHeight="1" x14ac:dyDescent="0.25">
      <c r="A9" s="76" t="s">
        <v>27</v>
      </c>
      <c r="B9" s="77"/>
      <c r="C9" s="74">
        <v>7500</v>
      </c>
      <c r="D9" s="75">
        <v>8500</v>
      </c>
      <c r="E9" s="71">
        <f t="shared" si="0"/>
        <v>16000</v>
      </c>
    </row>
    <row r="10" spans="1:12" ht="18" customHeight="1" x14ac:dyDescent="0.25">
      <c r="A10" s="72" t="s">
        <v>11</v>
      </c>
      <c r="B10" s="73">
        <v>9000</v>
      </c>
      <c r="C10" s="74">
        <v>16000</v>
      </c>
      <c r="D10" s="75">
        <v>12000</v>
      </c>
      <c r="E10" s="71">
        <f t="shared" si="0"/>
        <v>37000</v>
      </c>
    </row>
    <row r="11" spans="1:12" ht="18" customHeight="1" x14ac:dyDescent="0.25">
      <c r="A11" s="72" t="s">
        <v>1</v>
      </c>
      <c r="B11" s="73"/>
      <c r="C11" s="74">
        <v>6480</v>
      </c>
      <c r="D11" s="75">
        <v>3360</v>
      </c>
      <c r="E11" s="71">
        <f t="shared" si="0"/>
        <v>9840</v>
      </c>
    </row>
    <row r="12" spans="1:12" ht="18" customHeight="1" x14ac:dyDescent="0.25">
      <c r="A12" s="72" t="s">
        <v>2</v>
      </c>
      <c r="B12" s="73"/>
      <c r="C12" s="74">
        <v>2500</v>
      </c>
      <c r="D12" s="75">
        <v>500</v>
      </c>
      <c r="E12" s="71">
        <f t="shared" si="0"/>
        <v>3000</v>
      </c>
    </row>
    <row r="13" spans="1:12" ht="18" customHeight="1" x14ac:dyDescent="0.25">
      <c r="A13" s="78" t="s">
        <v>57</v>
      </c>
      <c r="B13" s="79"/>
      <c r="C13" s="74"/>
      <c r="D13" s="75">
        <v>800</v>
      </c>
      <c r="E13" s="71">
        <f t="shared" si="0"/>
        <v>800</v>
      </c>
    </row>
    <row r="14" spans="1:12" ht="18" customHeight="1" x14ac:dyDescent="0.25">
      <c r="A14" s="78" t="s">
        <v>75</v>
      </c>
      <c r="B14" s="79"/>
      <c r="C14" s="74"/>
      <c r="D14" s="75">
        <v>200</v>
      </c>
      <c r="E14" s="71">
        <f t="shared" si="0"/>
        <v>200</v>
      </c>
    </row>
    <row r="15" spans="1:12" ht="18" customHeight="1" x14ac:dyDescent="0.25">
      <c r="A15" s="72" t="s">
        <v>12</v>
      </c>
      <c r="B15" s="73"/>
      <c r="C15" s="74">
        <v>4000</v>
      </c>
      <c r="D15" s="75">
        <v>1000</v>
      </c>
      <c r="E15" s="71">
        <f t="shared" si="0"/>
        <v>5000</v>
      </c>
    </row>
    <row r="16" spans="1:12" ht="18" customHeight="1" x14ac:dyDescent="0.25">
      <c r="A16" s="72" t="s">
        <v>13</v>
      </c>
      <c r="B16" s="73"/>
      <c r="C16" s="74">
        <v>9000</v>
      </c>
      <c r="D16" s="75">
        <v>1000</v>
      </c>
      <c r="E16" s="71">
        <f t="shared" si="0"/>
        <v>10000</v>
      </c>
    </row>
    <row r="17" spans="1:5" ht="18" customHeight="1" x14ac:dyDescent="0.25">
      <c r="A17" s="78" t="s">
        <v>76</v>
      </c>
      <c r="B17" s="79"/>
      <c r="C17" s="74">
        <v>1500</v>
      </c>
      <c r="D17" s="75"/>
      <c r="E17" s="71">
        <f t="shared" si="0"/>
        <v>1500</v>
      </c>
    </row>
    <row r="18" spans="1:5" ht="18" customHeight="1" x14ac:dyDescent="0.25">
      <c r="A18" s="72" t="s">
        <v>3</v>
      </c>
      <c r="B18" s="73"/>
      <c r="C18" s="74">
        <v>8000</v>
      </c>
      <c r="D18" s="75"/>
      <c r="E18" s="71">
        <f t="shared" si="0"/>
        <v>8000</v>
      </c>
    </row>
    <row r="19" spans="1:5" ht="23.4" customHeight="1" x14ac:dyDescent="0.25">
      <c r="A19" s="72" t="s">
        <v>4</v>
      </c>
      <c r="B19" s="73"/>
      <c r="C19" s="74">
        <v>560</v>
      </c>
      <c r="D19" s="75"/>
      <c r="E19" s="71">
        <f t="shared" si="0"/>
        <v>560</v>
      </c>
    </row>
    <row r="20" spans="1:5" ht="18" customHeight="1" x14ac:dyDescent="0.25">
      <c r="A20" s="78" t="s">
        <v>14</v>
      </c>
      <c r="B20" s="79"/>
      <c r="C20" s="74">
        <v>10300</v>
      </c>
      <c r="D20" s="75">
        <v>2000</v>
      </c>
      <c r="E20" s="71">
        <f>C20+D20+B20</f>
        <v>12300</v>
      </c>
    </row>
    <row r="21" spans="1:5" ht="18" customHeight="1" x14ac:dyDescent="0.25">
      <c r="A21" s="72" t="s">
        <v>58</v>
      </c>
      <c r="B21" s="73">
        <v>300</v>
      </c>
      <c r="C21" s="74">
        <v>8000</v>
      </c>
      <c r="D21" s="75">
        <v>14000</v>
      </c>
      <c r="E21" s="71">
        <f t="shared" si="0"/>
        <v>22300</v>
      </c>
    </row>
    <row r="22" spans="1:5" ht="18" customHeight="1" x14ac:dyDescent="0.25">
      <c r="A22" s="72" t="s">
        <v>5</v>
      </c>
      <c r="B22" s="73">
        <v>500</v>
      </c>
      <c r="C22" s="74">
        <v>2000</v>
      </c>
      <c r="D22" s="75">
        <v>2000</v>
      </c>
      <c r="E22" s="71">
        <f t="shared" si="0"/>
        <v>4500</v>
      </c>
    </row>
    <row r="23" spans="1:5" ht="18" customHeight="1" x14ac:dyDescent="0.25">
      <c r="A23" s="72" t="s">
        <v>6</v>
      </c>
      <c r="B23" s="80"/>
      <c r="C23" s="74">
        <v>47555</v>
      </c>
      <c r="D23" s="75">
        <v>3500</v>
      </c>
      <c r="E23" s="71">
        <f t="shared" si="0"/>
        <v>51055</v>
      </c>
    </row>
    <row r="24" spans="1:5" ht="18" customHeight="1" x14ac:dyDescent="0.25">
      <c r="A24" s="72" t="s">
        <v>74</v>
      </c>
      <c r="B24" s="80"/>
      <c r="C24" s="74">
        <v>0</v>
      </c>
      <c r="D24" s="75">
        <v>15000</v>
      </c>
      <c r="E24" s="71">
        <f t="shared" si="0"/>
        <v>15000</v>
      </c>
    </row>
    <row r="25" spans="1:5" ht="18" customHeight="1" x14ac:dyDescent="0.25">
      <c r="A25" s="72" t="s">
        <v>7</v>
      </c>
      <c r="B25" s="80"/>
      <c r="C25" s="74">
        <v>1500</v>
      </c>
      <c r="D25" s="75">
        <v>1500</v>
      </c>
      <c r="E25" s="71">
        <f t="shared" si="0"/>
        <v>3000</v>
      </c>
    </row>
    <row r="26" spans="1:5" ht="30.6" customHeight="1" x14ac:dyDescent="0.25">
      <c r="A26" s="81" t="s">
        <v>54</v>
      </c>
      <c r="B26" s="82">
        <v>4000</v>
      </c>
      <c r="C26" s="83">
        <v>0</v>
      </c>
      <c r="D26" s="84">
        <v>4000</v>
      </c>
      <c r="E26" s="85">
        <f t="shared" si="0"/>
        <v>8000</v>
      </c>
    </row>
    <row r="27" spans="1:5" ht="18" customHeight="1" x14ac:dyDescent="0.25">
      <c r="A27" s="78" t="s">
        <v>73</v>
      </c>
      <c r="B27" s="86"/>
      <c r="C27" s="74"/>
      <c r="D27" s="75">
        <v>25000</v>
      </c>
      <c r="E27" s="71">
        <f t="shared" si="0"/>
        <v>25000</v>
      </c>
    </row>
    <row r="28" spans="1:5" ht="34.200000000000003" customHeight="1" x14ac:dyDescent="0.25">
      <c r="A28" s="78" t="s">
        <v>47</v>
      </c>
      <c r="B28" s="86"/>
      <c r="C28" s="74"/>
      <c r="D28" s="75">
        <v>58000</v>
      </c>
      <c r="E28" s="71">
        <f t="shared" si="0"/>
        <v>58000</v>
      </c>
    </row>
    <row r="29" spans="1:5" ht="29.4" customHeight="1" x14ac:dyDescent="0.25">
      <c r="A29" s="78" t="s">
        <v>55</v>
      </c>
      <c r="B29" s="86"/>
      <c r="C29" s="74"/>
      <c r="D29" s="75">
        <v>77500</v>
      </c>
      <c r="E29" s="71">
        <f t="shared" si="0"/>
        <v>77500</v>
      </c>
    </row>
    <row r="30" spans="1:5" ht="25.8" customHeight="1" x14ac:dyDescent="0.25">
      <c r="A30" s="72" t="s">
        <v>8</v>
      </c>
      <c r="B30" s="80"/>
      <c r="C30" s="74">
        <f>0.6*'preventito finanziario entrate'!E10</f>
        <v>330000</v>
      </c>
      <c r="D30" s="75"/>
      <c r="E30" s="71">
        <f t="shared" si="0"/>
        <v>330000</v>
      </c>
    </row>
    <row r="31" spans="1:5" ht="18" customHeight="1" x14ac:dyDescent="0.25">
      <c r="A31" s="72" t="s">
        <v>63</v>
      </c>
      <c r="B31" s="80"/>
      <c r="C31" s="74">
        <v>0</v>
      </c>
      <c r="D31" s="75">
        <v>1500</v>
      </c>
      <c r="E31" s="71">
        <f t="shared" si="0"/>
        <v>1500</v>
      </c>
    </row>
    <row r="32" spans="1:5" ht="18" customHeight="1" x14ac:dyDescent="0.25">
      <c r="A32" s="72" t="s">
        <v>71</v>
      </c>
      <c r="B32" s="73">
        <v>50000</v>
      </c>
      <c r="C32" s="74"/>
      <c r="D32" s="75"/>
      <c r="E32" s="71">
        <f t="shared" si="0"/>
        <v>50000</v>
      </c>
    </row>
    <row r="33" spans="1:7" ht="35.4" customHeight="1" x14ac:dyDescent="0.25">
      <c r="A33" s="72" t="s">
        <v>59</v>
      </c>
      <c r="B33" s="73"/>
      <c r="C33" s="74"/>
      <c r="D33" s="75">
        <v>12000</v>
      </c>
      <c r="E33" s="71">
        <f t="shared" si="0"/>
        <v>12000</v>
      </c>
    </row>
    <row r="34" spans="1:7" ht="18" customHeight="1" x14ac:dyDescent="0.25">
      <c r="A34" s="78" t="s">
        <v>77</v>
      </c>
      <c r="B34" s="79"/>
      <c r="C34" s="74"/>
      <c r="D34" s="75">
        <f>+'preventito finanziario entrate'!B33*65+32*'preventito finanziario entrate'!B34</f>
        <v>82726</v>
      </c>
      <c r="E34" s="71">
        <f>C34+D34+B34</f>
        <v>82726</v>
      </c>
    </row>
    <row r="35" spans="1:7" ht="18" customHeight="1" x14ac:dyDescent="0.25">
      <c r="A35" s="78" t="s">
        <v>78</v>
      </c>
      <c r="B35" s="79"/>
      <c r="C35" s="74"/>
      <c r="D35" s="75">
        <v>0</v>
      </c>
      <c r="E35" s="71">
        <f t="shared" si="0"/>
        <v>0</v>
      </c>
    </row>
    <row r="36" spans="1:7" ht="18" customHeight="1" x14ac:dyDescent="0.25">
      <c r="A36" s="78" t="s">
        <v>79</v>
      </c>
      <c r="B36" s="79"/>
      <c r="C36" s="74"/>
      <c r="D36" s="75">
        <v>7000</v>
      </c>
      <c r="E36" s="71">
        <f t="shared" si="0"/>
        <v>7000</v>
      </c>
    </row>
    <row r="37" spans="1:7" ht="18" customHeight="1" x14ac:dyDescent="0.25">
      <c r="A37" s="78" t="s">
        <v>80</v>
      </c>
      <c r="B37" s="79"/>
      <c r="C37" s="74"/>
      <c r="D37" s="75">
        <v>5000</v>
      </c>
      <c r="E37" s="71">
        <f t="shared" si="0"/>
        <v>5000</v>
      </c>
    </row>
    <row r="38" spans="1:7" ht="18" customHeight="1" x14ac:dyDescent="0.25">
      <c r="A38" s="78" t="s">
        <v>81</v>
      </c>
      <c r="B38" s="79"/>
      <c r="C38" s="74"/>
      <c r="D38" s="75">
        <v>34000</v>
      </c>
      <c r="E38" s="71">
        <f t="shared" si="0"/>
        <v>34000</v>
      </c>
    </row>
    <row r="39" spans="1:7" ht="18" customHeight="1" x14ac:dyDescent="0.25">
      <c r="A39" s="78" t="s">
        <v>62</v>
      </c>
      <c r="B39" s="79"/>
      <c r="C39" s="74"/>
      <c r="D39" s="75">
        <v>30000</v>
      </c>
      <c r="E39" s="71">
        <f t="shared" si="0"/>
        <v>30000</v>
      </c>
    </row>
    <row r="40" spans="1:7" ht="18" customHeight="1" x14ac:dyDescent="0.25">
      <c r="A40" s="78" t="s">
        <v>33</v>
      </c>
      <c r="B40" s="79"/>
      <c r="C40" s="74"/>
      <c r="D40" s="75">
        <v>155</v>
      </c>
      <c r="E40" s="71">
        <f t="shared" si="0"/>
        <v>155</v>
      </c>
    </row>
    <row r="41" spans="1:7" ht="18" customHeight="1" x14ac:dyDescent="0.25">
      <c r="A41" s="78" t="s">
        <v>34</v>
      </c>
      <c r="B41" s="79"/>
      <c r="C41" s="74"/>
      <c r="D41" s="75">
        <v>259</v>
      </c>
      <c r="E41" s="71">
        <f t="shared" si="0"/>
        <v>259</v>
      </c>
    </row>
    <row r="42" spans="1:7" ht="45.6" customHeight="1" x14ac:dyDescent="0.25">
      <c r="A42" s="78" t="s">
        <v>60</v>
      </c>
      <c r="B42" s="79"/>
      <c r="C42" s="74"/>
      <c r="D42" s="75">
        <v>22500</v>
      </c>
      <c r="E42" s="71">
        <f t="shared" si="0"/>
        <v>22500</v>
      </c>
    </row>
    <row r="43" spans="1:7" ht="18" customHeight="1" x14ac:dyDescent="0.25">
      <c r="A43" s="72" t="s">
        <v>9</v>
      </c>
      <c r="B43" s="73"/>
      <c r="C43" s="74">
        <v>25</v>
      </c>
      <c r="D43" s="75">
        <v>30</v>
      </c>
      <c r="E43" s="71">
        <f t="shared" si="0"/>
        <v>55</v>
      </c>
    </row>
    <row r="44" spans="1:7" ht="15.6" x14ac:dyDescent="0.25">
      <c r="A44" s="78" t="s">
        <v>51</v>
      </c>
      <c r="B44" s="79"/>
      <c r="C44" s="74">
        <v>7605</v>
      </c>
      <c r="D44" s="75"/>
      <c r="E44" s="71">
        <f>C44+D44+B44</f>
        <v>7605</v>
      </c>
    </row>
    <row r="45" spans="1:7" ht="15.6" x14ac:dyDescent="0.25">
      <c r="A45" s="78" t="s">
        <v>70</v>
      </c>
      <c r="B45" s="79"/>
      <c r="C45" s="74"/>
      <c r="D45" s="75">
        <v>8500</v>
      </c>
      <c r="E45" s="71">
        <v>8500</v>
      </c>
    </row>
    <row r="46" spans="1:7" ht="16.2" thickBot="1" x14ac:dyDescent="0.3">
      <c r="A46" s="78" t="s">
        <v>61</v>
      </c>
      <c r="B46" s="79"/>
      <c r="C46" s="74"/>
      <c r="D46" s="75">
        <v>3500</v>
      </c>
      <c r="E46" s="71">
        <f t="shared" si="0"/>
        <v>3500</v>
      </c>
    </row>
    <row r="47" spans="1:7" ht="16.2" thickBot="1" x14ac:dyDescent="0.3">
      <c r="A47" s="87" t="s">
        <v>31</v>
      </c>
      <c r="B47" s="88">
        <f>SUM(B1:B46)</f>
        <v>72190</v>
      </c>
      <c r="C47" s="89">
        <f>SUM(C2:C46)</f>
        <v>628730</v>
      </c>
      <c r="D47" s="89">
        <f>SUM(D2:D46)</f>
        <v>608875</v>
      </c>
      <c r="E47" s="71">
        <f>C47+D47+B47</f>
        <v>1309795</v>
      </c>
      <c r="G47" s="65"/>
    </row>
    <row r="48" spans="1:7" ht="16.2" thickBot="1" x14ac:dyDescent="0.3">
      <c r="A48" s="198" t="s">
        <v>38</v>
      </c>
      <c r="B48" s="199"/>
      <c r="C48" s="199"/>
      <c r="D48" s="199"/>
      <c r="E48" s="200"/>
      <c r="G48" s="65"/>
    </row>
    <row r="49" spans="1:5" ht="15.6" x14ac:dyDescent="0.25">
      <c r="A49" s="90" t="s">
        <v>67</v>
      </c>
      <c r="B49" s="91"/>
      <c r="C49" s="92">
        <v>2500</v>
      </c>
      <c r="D49" s="93"/>
      <c r="E49" s="94">
        <f t="shared" ref="E49:E55" si="1">C49+D49</f>
        <v>2500</v>
      </c>
    </row>
    <row r="50" spans="1:5" ht="15.6" x14ac:dyDescent="0.25">
      <c r="A50" s="95" t="s">
        <v>30</v>
      </c>
      <c r="B50" s="96"/>
      <c r="C50" s="74"/>
      <c r="D50" s="75">
        <v>2500</v>
      </c>
      <c r="E50" s="97">
        <f t="shared" si="1"/>
        <v>2500</v>
      </c>
    </row>
    <row r="51" spans="1:5" ht="15.6" x14ac:dyDescent="0.25">
      <c r="A51" s="95" t="s">
        <v>32</v>
      </c>
      <c r="B51" s="96"/>
      <c r="C51" s="74">
        <v>5500</v>
      </c>
      <c r="D51" s="75"/>
      <c r="E51" s="97">
        <f t="shared" si="1"/>
        <v>5500</v>
      </c>
    </row>
    <row r="52" spans="1:5" ht="15.6" x14ac:dyDescent="0.25">
      <c r="A52" s="98" t="s">
        <v>68</v>
      </c>
      <c r="B52" s="99"/>
      <c r="C52" s="74"/>
      <c r="D52" s="75">
        <v>15000</v>
      </c>
      <c r="E52" s="97">
        <v>15000</v>
      </c>
    </row>
    <row r="53" spans="1:5" ht="15.6" x14ac:dyDescent="0.25">
      <c r="A53" s="100" t="s">
        <v>82</v>
      </c>
      <c r="B53" s="101"/>
      <c r="C53" s="74"/>
      <c r="D53" s="75">
        <v>1000</v>
      </c>
      <c r="E53" s="97">
        <f t="shared" si="1"/>
        <v>1000</v>
      </c>
    </row>
    <row r="54" spans="1:5" ht="15.6" x14ac:dyDescent="0.25">
      <c r="A54" s="102"/>
      <c r="B54" s="103"/>
      <c r="C54" s="104"/>
      <c r="D54" s="105"/>
      <c r="E54" s="106"/>
    </row>
    <row r="55" spans="1:5" ht="15.6" x14ac:dyDescent="0.25">
      <c r="A55" s="102" t="s">
        <v>83</v>
      </c>
      <c r="B55" s="103"/>
      <c r="C55" s="104"/>
      <c r="D55" s="105">
        <v>1500</v>
      </c>
      <c r="E55" s="106">
        <f t="shared" si="1"/>
        <v>1500</v>
      </c>
    </row>
    <row r="56" spans="1:5" ht="16.2" thickBot="1" x14ac:dyDescent="0.3">
      <c r="A56" s="100"/>
      <c r="B56" s="101"/>
      <c r="C56" s="74"/>
      <c r="D56" s="75"/>
      <c r="E56" s="106"/>
    </row>
    <row r="57" spans="1:5" ht="16.2" thickBot="1" x14ac:dyDescent="0.3">
      <c r="A57" s="107" t="s">
        <v>46</v>
      </c>
      <c r="B57" s="108"/>
      <c r="C57" s="109"/>
      <c r="D57" s="109"/>
      <c r="E57" s="110">
        <f>SUM(E49:E56)</f>
        <v>28000</v>
      </c>
    </row>
    <row r="59" spans="1:5" x14ac:dyDescent="0.25">
      <c r="A59" s="1"/>
      <c r="B59" s="1"/>
      <c r="D59"/>
      <c r="E59" s="15"/>
    </row>
    <row r="60" spans="1:5" s="5" customFormat="1" x14ac:dyDescent="0.25">
      <c r="A60" s="1"/>
      <c r="B60" s="1"/>
      <c r="C60" s="1"/>
      <c r="D60"/>
      <c r="E60"/>
    </row>
    <row r="61" spans="1:5" x14ac:dyDescent="0.25">
      <c r="A61" s="4"/>
      <c r="B61" s="4"/>
      <c r="C61" s="4"/>
      <c r="D61" s="5"/>
      <c r="E61" s="5"/>
    </row>
  </sheetData>
  <mergeCells count="2">
    <mergeCell ref="A1:E1"/>
    <mergeCell ref="A48:E48"/>
  </mergeCells>
  <phoneticPr fontId="7" type="noConversion"/>
  <pageMargins left="0.74803149606299213" right="0.74803149606299213" top="0.19685039370078741" bottom="7.874015748031496E-2" header="0.51181102362204722" footer="0.51181102362204722"/>
  <pageSetup paperSize="9" scale="67" orientation="portrait" copies="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F649-8845-451E-9C62-6A0CAE270C50}">
  <dimension ref="A1:B62"/>
  <sheetViews>
    <sheetView topLeftCell="A46" workbookViewId="0">
      <selection activeCell="A60" sqref="A60"/>
    </sheetView>
  </sheetViews>
  <sheetFormatPr defaultRowHeight="14.4" x14ac:dyDescent="0.3"/>
  <cols>
    <col min="1" max="1" width="62.44140625" style="112" customWidth="1"/>
    <col min="2" max="2" width="14.5546875" style="111" customWidth="1"/>
    <col min="3" max="16384" width="8.88671875" style="111"/>
  </cols>
  <sheetData>
    <row r="1" spans="1:2" ht="17.399999999999999" x14ac:dyDescent="0.3">
      <c r="A1" s="201" t="s">
        <v>136</v>
      </c>
      <c r="B1" s="201"/>
    </row>
    <row r="2" spans="1:2" x14ac:dyDescent="0.3">
      <c r="A2" s="137" t="s">
        <v>135</v>
      </c>
      <c r="B2" s="137">
        <v>2026</v>
      </c>
    </row>
    <row r="3" spans="1:2" x14ac:dyDescent="0.3">
      <c r="A3" s="131" t="s">
        <v>134</v>
      </c>
      <c r="B3" s="126"/>
    </row>
    <row r="4" spans="1:2" ht="15.6" customHeight="1" x14ac:dyDescent="0.3">
      <c r="A4" s="119" t="s">
        <v>133</v>
      </c>
      <c r="B4" s="126">
        <f>555220+12000+640+500+78000+550000+84500</f>
        <v>1280860</v>
      </c>
    </row>
    <row r="5" spans="1:2" ht="9.6" customHeight="1" x14ac:dyDescent="0.3">
      <c r="A5" s="119" t="s">
        <v>132</v>
      </c>
      <c r="B5" s="126" t="s">
        <v>131</v>
      </c>
    </row>
    <row r="6" spans="1:2" ht="9.6" customHeight="1" x14ac:dyDescent="0.3">
      <c r="A6" s="128" t="s">
        <v>130</v>
      </c>
      <c r="B6" s="126"/>
    </row>
    <row r="7" spans="1:2" ht="9.6" customHeight="1" x14ac:dyDescent="0.3">
      <c r="A7" s="128" t="s">
        <v>129</v>
      </c>
      <c r="B7" s="126"/>
    </row>
    <row r="8" spans="1:2" ht="24.6" customHeight="1" x14ac:dyDescent="0.3">
      <c r="A8" s="119" t="s">
        <v>128</v>
      </c>
      <c r="B8" s="126">
        <f>10000+4000+4000+35+10000</f>
        <v>28035</v>
      </c>
    </row>
    <row r="9" spans="1:2" ht="15" thickBot="1" x14ac:dyDescent="0.35">
      <c r="A9" s="136" t="s">
        <v>127</v>
      </c>
      <c r="B9" s="120">
        <f>SUM(B4:B8)</f>
        <v>1308895</v>
      </c>
    </row>
    <row r="10" spans="1:2" ht="15" thickTop="1" x14ac:dyDescent="0.3">
      <c r="A10" s="131" t="s">
        <v>126</v>
      </c>
      <c r="B10" s="126"/>
    </row>
    <row r="11" spans="1:2" ht="9.6" customHeight="1" x14ac:dyDescent="0.3">
      <c r="A11" s="128" t="s">
        <v>125</v>
      </c>
      <c r="B11" s="126"/>
    </row>
    <row r="12" spans="1:2" x14ac:dyDescent="0.3">
      <c r="A12" s="128" t="s">
        <v>124</v>
      </c>
      <c r="B12" s="126">
        <v>962465</v>
      </c>
    </row>
    <row r="13" spans="1:2" ht="11.4" customHeight="1" x14ac:dyDescent="0.3">
      <c r="A13" s="128" t="s">
        <v>123</v>
      </c>
      <c r="B13" s="126"/>
    </row>
    <row r="14" spans="1:2" ht="11.4" customHeight="1" x14ac:dyDescent="0.3">
      <c r="A14" s="128" t="s">
        <v>122</v>
      </c>
      <c r="B14" s="126"/>
    </row>
    <row r="15" spans="1:2" x14ac:dyDescent="0.3">
      <c r="A15" s="124" t="s">
        <v>121</v>
      </c>
      <c r="B15" s="135">
        <v>224500</v>
      </c>
    </row>
    <row r="16" spans="1:2" x14ac:dyDescent="0.3">
      <c r="A16" s="124" t="s">
        <v>120</v>
      </c>
      <c r="B16" s="126">
        <v>5700</v>
      </c>
    </row>
    <row r="17" spans="1:2" x14ac:dyDescent="0.3">
      <c r="A17" s="124" t="s">
        <v>119</v>
      </c>
      <c r="B17" s="126">
        <v>13000</v>
      </c>
    </row>
    <row r="18" spans="1:2" x14ac:dyDescent="0.3">
      <c r="A18" s="124" t="s">
        <v>118</v>
      </c>
      <c r="B18" s="126"/>
    </row>
    <row r="19" spans="1:2" x14ac:dyDescent="0.3">
      <c r="A19" s="124" t="s">
        <v>117</v>
      </c>
      <c r="B19" s="135">
        <v>13340</v>
      </c>
    </row>
    <row r="20" spans="1:2" x14ac:dyDescent="0.3">
      <c r="A20" s="128" t="s">
        <v>116</v>
      </c>
      <c r="B20" s="126"/>
    </row>
    <row r="21" spans="1:2" x14ac:dyDescent="0.3">
      <c r="A21" s="124" t="s">
        <v>115</v>
      </c>
      <c r="B21" s="126">
        <v>13284.8</v>
      </c>
    </row>
    <row r="22" spans="1:2" x14ac:dyDescent="0.3">
      <c r="A22" s="124" t="s">
        <v>114</v>
      </c>
      <c r="B22" s="126">
        <v>35289.31</v>
      </c>
    </row>
    <row r="23" spans="1:2" ht="10.8" customHeight="1" x14ac:dyDescent="0.3">
      <c r="A23" s="124" t="s">
        <v>113</v>
      </c>
      <c r="B23" s="126"/>
    </row>
    <row r="24" spans="1:2" ht="10.8" customHeight="1" x14ac:dyDescent="0.3">
      <c r="A24" s="134" t="s">
        <v>112</v>
      </c>
      <c r="B24" s="126">
        <v>0</v>
      </c>
    </row>
    <row r="25" spans="1:2" ht="10.8" customHeight="1" x14ac:dyDescent="0.3">
      <c r="A25" s="119" t="s">
        <v>111</v>
      </c>
      <c r="B25" s="126"/>
    </row>
    <row r="26" spans="1:2" ht="10.8" customHeight="1" x14ac:dyDescent="0.3">
      <c r="A26" s="128" t="s">
        <v>110</v>
      </c>
      <c r="B26" s="126"/>
    </row>
    <row r="27" spans="1:2" ht="10.8" customHeight="1" x14ac:dyDescent="0.3">
      <c r="A27" s="128" t="s">
        <v>109</v>
      </c>
      <c r="B27" s="126"/>
    </row>
    <row r="28" spans="1:2" x14ac:dyDescent="0.3">
      <c r="A28" s="128" t="s">
        <v>108</v>
      </c>
      <c r="B28" s="125">
        <v>3000</v>
      </c>
    </row>
    <row r="29" spans="1:2" ht="15" thickBot="1" x14ac:dyDescent="0.35">
      <c r="A29" s="122" t="s">
        <v>107</v>
      </c>
      <c r="B29" s="120">
        <f>SUM(B11:B28)</f>
        <v>1270579.1100000001</v>
      </c>
    </row>
    <row r="30" spans="1:2" ht="15.6" thickTop="1" thickBot="1" x14ac:dyDescent="0.35">
      <c r="A30" s="133" t="s">
        <v>106</v>
      </c>
      <c r="B30" s="132">
        <f>B9-B29</f>
        <v>38315.889999999898</v>
      </c>
    </row>
    <row r="31" spans="1:2" ht="15" thickTop="1" x14ac:dyDescent="0.3">
      <c r="A31" s="131" t="s">
        <v>105</v>
      </c>
      <c r="B31" s="126"/>
    </row>
    <row r="32" spans="1:2" x14ac:dyDescent="0.3">
      <c r="A32" s="128" t="s">
        <v>104</v>
      </c>
      <c r="B32" s="126"/>
    </row>
    <row r="33" spans="1:2" x14ac:dyDescent="0.3">
      <c r="A33" s="128" t="s">
        <v>103</v>
      </c>
      <c r="B33" s="126"/>
    </row>
    <row r="34" spans="1:2" x14ac:dyDescent="0.3">
      <c r="A34" s="124" t="s">
        <v>102</v>
      </c>
      <c r="B34" s="126"/>
    </row>
    <row r="35" spans="1:2" x14ac:dyDescent="0.3">
      <c r="A35" s="124" t="s">
        <v>101</v>
      </c>
      <c r="B35" s="126"/>
    </row>
    <row r="36" spans="1:2" x14ac:dyDescent="0.3">
      <c r="A36" s="124" t="s">
        <v>99</v>
      </c>
      <c r="B36" s="126"/>
    </row>
    <row r="37" spans="1:2" x14ac:dyDescent="0.3">
      <c r="A37" s="124" t="s">
        <v>100</v>
      </c>
      <c r="B37" s="126"/>
    </row>
    <row r="38" spans="1:2" x14ac:dyDescent="0.3">
      <c r="A38" s="124" t="s">
        <v>99</v>
      </c>
      <c r="B38" s="126"/>
    </row>
    <row r="39" spans="1:2" x14ac:dyDescent="0.3">
      <c r="A39" s="124" t="s">
        <v>98</v>
      </c>
      <c r="B39" s="126">
        <v>900</v>
      </c>
    </row>
    <row r="40" spans="1:2" x14ac:dyDescent="0.3">
      <c r="A40" s="128" t="s">
        <v>97</v>
      </c>
      <c r="B40" s="125">
        <v>4500</v>
      </c>
    </row>
    <row r="41" spans="1:2" x14ac:dyDescent="0.3">
      <c r="A41" s="128" t="s">
        <v>96</v>
      </c>
      <c r="B41" s="123">
        <v>0</v>
      </c>
    </row>
    <row r="42" spans="1:2" ht="15" thickBot="1" x14ac:dyDescent="0.35">
      <c r="A42" s="122" t="s">
        <v>95</v>
      </c>
      <c r="B42" s="120">
        <f>T16Dn-T17n</f>
        <v>-3600</v>
      </c>
    </row>
    <row r="43" spans="1:2" ht="12" customHeight="1" thickTop="1" x14ac:dyDescent="0.3">
      <c r="A43" s="131" t="s">
        <v>94</v>
      </c>
      <c r="B43" s="126"/>
    </row>
    <row r="44" spans="1:2" ht="12" customHeight="1" x14ac:dyDescent="0.3">
      <c r="A44" s="128" t="s">
        <v>93</v>
      </c>
      <c r="B44" s="126"/>
    </row>
    <row r="45" spans="1:2" ht="12" customHeight="1" x14ac:dyDescent="0.3">
      <c r="A45" s="127" t="s">
        <v>91</v>
      </c>
      <c r="B45" s="126"/>
    </row>
    <row r="46" spans="1:2" ht="12" customHeight="1" thickBot="1" x14ac:dyDescent="0.35">
      <c r="A46" s="127" t="s">
        <v>90</v>
      </c>
      <c r="B46" s="130"/>
    </row>
    <row r="47" spans="1:2" ht="12" customHeight="1" x14ac:dyDescent="0.3">
      <c r="A47" s="127" t="s">
        <v>89</v>
      </c>
      <c r="B47" s="126"/>
    </row>
    <row r="48" spans="1:2" ht="12" customHeight="1" x14ac:dyDescent="0.3">
      <c r="A48" s="127" t="s">
        <v>88</v>
      </c>
      <c r="B48" s="129"/>
    </row>
    <row r="49" spans="1:2" ht="12" customHeight="1" x14ac:dyDescent="0.3">
      <c r="A49" s="128" t="s">
        <v>92</v>
      </c>
      <c r="B49" s="126"/>
    </row>
    <row r="50" spans="1:2" ht="12" customHeight="1" x14ac:dyDescent="0.3">
      <c r="A50" s="127" t="s">
        <v>91</v>
      </c>
      <c r="B50" s="126"/>
    </row>
    <row r="51" spans="1:2" ht="12" customHeight="1" x14ac:dyDescent="0.3">
      <c r="A51" s="124" t="s">
        <v>90</v>
      </c>
      <c r="B51" s="126"/>
    </row>
    <row r="52" spans="1:2" ht="12" customHeight="1" x14ac:dyDescent="0.3">
      <c r="A52" s="124" t="s">
        <v>89</v>
      </c>
      <c r="B52" s="125"/>
    </row>
    <row r="53" spans="1:2" ht="12" customHeight="1" x14ac:dyDescent="0.3">
      <c r="A53" s="124" t="s">
        <v>88</v>
      </c>
      <c r="B53" s="123"/>
    </row>
    <row r="54" spans="1:2" ht="15" thickBot="1" x14ac:dyDescent="0.35">
      <c r="A54" s="122" t="s">
        <v>87</v>
      </c>
      <c r="B54" s="120">
        <f>SUM(B45:B53)</f>
        <v>0</v>
      </c>
    </row>
    <row r="55" spans="1:2" ht="15.6" thickTop="1" thickBot="1" x14ac:dyDescent="0.35">
      <c r="A55" s="121" t="s">
        <v>86</v>
      </c>
      <c r="B55" s="120">
        <f>B9-B29+B42+B54</f>
        <v>34715.889999999898</v>
      </c>
    </row>
    <row r="56" spans="1:2" ht="15.6" thickTop="1" thickBot="1" x14ac:dyDescent="0.35">
      <c r="A56" s="119" t="s">
        <v>85</v>
      </c>
      <c r="B56" s="118">
        <f>63140+20150</f>
        <v>83290</v>
      </c>
    </row>
    <row r="57" spans="1:2" ht="15" thickTop="1" x14ac:dyDescent="0.3">
      <c r="A57" s="117" t="s">
        <v>84</v>
      </c>
      <c r="B57" s="116">
        <f>+B9-B29+B42+T18An-T20In</f>
        <v>-48574.110000000102</v>
      </c>
    </row>
    <row r="58" spans="1:2" x14ac:dyDescent="0.3">
      <c r="B58" s="115"/>
    </row>
    <row r="59" spans="1:2" ht="21" x14ac:dyDescent="0.4">
      <c r="A59" s="114"/>
      <c r="B59" s="113"/>
    </row>
    <row r="60" spans="1:2" ht="21" x14ac:dyDescent="0.4">
      <c r="A60" s="114"/>
      <c r="B60" s="113"/>
    </row>
    <row r="61" spans="1:2" ht="21" x14ac:dyDescent="0.4">
      <c r="A61" s="114"/>
      <c r="B61" s="113"/>
    </row>
    <row r="62" spans="1:2" ht="21" x14ac:dyDescent="0.4">
      <c r="A62" s="114"/>
      <c r="B62" s="113"/>
    </row>
  </sheetData>
  <mergeCells count="1">
    <mergeCell ref="A1:B1"/>
  </mergeCells>
  <pageMargins left="0.70866141732283472" right="0.70866141732283472" top="0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585B-F5ED-4F52-B012-A5FAB428DB04}">
  <dimension ref="A1:E61"/>
  <sheetViews>
    <sheetView topLeftCell="A39" workbookViewId="0">
      <selection activeCell="B10" sqref="B10"/>
    </sheetView>
  </sheetViews>
  <sheetFormatPr defaultColWidth="11.5546875" defaultRowHeight="12.6" x14ac:dyDescent="0.25"/>
  <cols>
    <col min="1" max="1" width="51.5546875" style="138" bestFit="1" customWidth="1"/>
    <col min="2" max="16384" width="11.5546875" style="138"/>
  </cols>
  <sheetData>
    <row r="1" spans="1:5" ht="13.2" x14ac:dyDescent="0.25">
      <c r="A1" s="202" t="s">
        <v>175</v>
      </c>
      <c r="B1" s="202"/>
      <c r="C1" s="202"/>
    </row>
    <row r="2" spans="1:5" ht="13.2" thickBot="1" x14ac:dyDescent="0.3"/>
    <row r="3" spans="1:5" ht="13.2" x14ac:dyDescent="0.25">
      <c r="A3" s="155" t="s">
        <v>28</v>
      </c>
      <c r="B3" s="154">
        <v>2026</v>
      </c>
      <c r="C3" s="153">
        <v>2025</v>
      </c>
      <c r="E3" s="173"/>
    </row>
    <row r="4" spans="1:5" x14ac:dyDescent="0.25">
      <c r="A4" s="149"/>
      <c r="B4" s="152" t="s">
        <v>142</v>
      </c>
      <c r="C4" s="151" t="s">
        <v>141</v>
      </c>
      <c r="D4" s="150"/>
      <c r="E4" s="150"/>
    </row>
    <row r="5" spans="1:5" x14ac:dyDescent="0.25">
      <c r="A5" s="162" t="s">
        <v>174</v>
      </c>
      <c r="B5" s="161">
        <v>555220</v>
      </c>
      <c r="C5" s="160">
        <v>555220</v>
      </c>
    </row>
    <row r="6" spans="1:5" x14ac:dyDescent="0.25">
      <c r="A6" s="162" t="s">
        <v>173</v>
      </c>
      <c r="B6" s="161">
        <v>12640</v>
      </c>
      <c r="C6" s="160">
        <v>12640</v>
      </c>
    </row>
    <row r="7" spans="1:5" x14ac:dyDescent="0.25">
      <c r="A7" s="162" t="s">
        <v>172</v>
      </c>
      <c r="B7" s="161">
        <v>900</v>
      </c>
      <c r="C7" s="160">
        <v>900</v>
      </c>
    </row>
    <row r="8" spans="1:5" x14ac:dyDescent="0.25">
      <c r="A8" s="162" t="s">
        <v>171</v>
      </c>
      <c r="B8" s="161">
        <v>8500</v>
      </c>
      <c r="C8" s="160">
        <v>8500</v>
      </c>
    </row>
    <row r="9" spans="1:5" x14ac:dyDescent="0.25">
      <c r="A9" s="162" t="s">
        <v>170</v>
      </c>
      <c r="B9" s="161">
        <v>20035</v>
      </c>
      <c r="C9" s="160">
        <v>20035</v>
      </c>
    </row>
    <row r="10" spans="1:5" x14ac:dyDescent="0.25">
      <c r="A10" s="162" t="s">
        <v>169</v>
      </c>
      <c r="B10" s="161">
        <v>712500</v>
      </c>
      <c r="C10" s="160">
        <v>712500</v>
      </c>
    </row>
    <row r="11" spans="1:5" ht="13.2" thickBot="1" x14ac:dyDescent="0.3">
      <c r="A11" s="156" t="s">
        <v>168</v>
      </c>
      <c r="B11" s="140">
        <v>1309795</v>
      </c>
      <c r="C11" s="139">
        <v>1309795</v>
      </c>
    </row>
    <row r="12" spans="1:5" ht="13.2" thickBot="1" x14ac:dyDescent="0.3">
      <c r="A12" s="149"/>
      <c r="C12" s="148"/>
    </row>
    <row r="13" spans="1:5" ht="13.2" thickBot="1" x14ac:dyDescent="0.3">
      <c r="A13" s="159" t="s">
        <v>167</v>
      </c>
      <c r="B13" s="158">
        <v>0</v>
      </c>
      <c r="C13" s="157">
        <v>0</v>
      </c>
    </row>
    <row r="14" spans="1:5" ht="13.2" thickBot="1" x14ac:dyDescent="0.3">
      <c r="A14" s="149"/>
      <c r="C14" s="148"/>
    </row>
    <row r="15" spans="1:5" ht="13.2" thickBot="1" x14ac:dyDescent="0.3">
      <c r="A15" s="159" t="s">
        <v>166</v>
      </c>
      <c r="B15" s="158">
        <v>500000</v>
      </c>
      <c r="C15" s="157">
        <v>500000</v>
      </c>
    </row>
    <row r="16" spans="1:5" x14ac:dyDescent="0.25">
      <c r="A16" s="149"/>
      <c r="C16" s="148"/>
    </row>
    <row r="17" spans="1:5" ht="13.2" thickBot="1" x14ac:dyDescent="0.3">
      <c r="A17" s="149"/>
      <c r="C17" s="148"/>
    </row>
    <row r="18" spans="1:5" ht="13.2" thickBot="1" x14ac:dyDescent="0.3">
      <c r="A18" s="159" t="s">
        <v>165</v>
      </c>
      <c r="B18" s="158">
        <v>1809795</v>
      </c>
      <c r="C18" s="157">
        <v>1809795</v>
      </c>
    </row>
    <row r="19" spans="1:5" ht="13.2" thickBot="1" x14ac:dyDescent="0.3">
      <c r="A19" s="149"/>
      <c r="C19" s="148"/>
    </row>
    <row r="20" spans="1:5" x14ac:dyDescent="0.25">
      <c r="A20" s="177" t="s">
        <v>164</v>
      </c>
      <c r="B20" s="164">
        <v>13000</v>
      </c>
      <c r="C20" s="176"/>
    </row>
    <row r="21" spans="1:5" ht="13.2" thickBot="1" x14ac:dyDescent="0.3">
      <c r="A21" s="170" t="s">
        <v>163</v>
      </c>
      <c r="B21" s="175"/>
      <c r="C21" s="168">
        <v>11024</v>
      </c>
    </row>
    <row r="22" spans="1:5" ht="13.2" thickBot="1" x14ac:dyDescent="0.3">
      <c r="A22" s="149"/>
      <c r="C22" s="148"/>
    </row>
    <row r="23" spans="1:5" ht="13.2" thickBot="1" x14ac:dyDescent="0.3">
      <c r="A23" s="174" t="s">
        <v>162</v>
      </c>
      <c r="B23" s="158">
        <v>1322795</v>
      </c>
      <c r="C23" s="157">
        <v>1320819</v>
      </c>
    </row>
    <row r="26" spans="1:5" ht="13.2" thickBot="1" x14ac:dyDescent="0.3"/>
    <row r="27" spans="1:5" ht="13.2" x14ac:dyDescent="0.25">
      <c r="A27" s="155" t="s">
        <v>161</v>
      </c>
      <c r="B27" s="154">
        <v>2026</v>
      </c>
      <c r="C27" s="153">
        <v>2025</v>
      </c>
      <c r="E27" s="173"/>
    </row>
    <row r="28" spans="1:5" x14ac:dyDescent="0.25">
      <c r="A28" s="149"/>
      <c r="B28" s="172" t="s">
        <v>142</v>
      </c>
      <c r="C28" s="171" t="s">
        <v>141</v>
      </c>
      <c r="D28" s="150"/>
      <c r="E28" s="150"/>
    </row>
    <row r="29" spans="1:5" x14ac:dyDescent="0.25">
      <c r="A29" s="162" t="s">
        <v>160</v>
      </c>
      <c r="B29" s="161">
        <v>328690</v>
      </c>
      <c r="C29" s="160">
        <v>326190</v>
      </c>
    </row>
    <row r="30" spans="1:5" x14ac:dyDescent="0.25">
      <c r="A30" s="162" t="s">
        <v>159</v>
      </c>
      <c r="B30" s="161">
        <v>35250</v>
      </c>
      <c r="C30" s="160">
        <v>35250</v>
      </c>
    </row>
    <row r="31" spans="1:5" x14ac:dyDescent="0.25">
      <c r="A31" s="162" t="s">
        <v>158</v>
      </c>
      <c r="B31" s="161">
        <v>85200</v>
      </c>
      <c r="C31" s="160">
        <v>85200</v>
      </c>
    </row>
    <row r="32" spans="1:5" x14ac:dyDescent="0.25">
      <c r="A32" s="162" t="s">
        <v>157</v>
      </c>
      <c r="B32" s="161">
        <v>260805</v>
      </c>
      <c r="C32" s="160">
        <v>262329</v>
      </c>
    </row>
    <row r="33" spans="1:4" x14ac:dyDescent="0.25">
      <c r="A33" s="162" t="s">
        <v>156</v>
      </c>
      <c r="B33" s="161">
        <v>42000</v>
      </c>
      <c r="C33" s="160">
        <v>42000</v>
      </c>
    </row>
    <row r="34" spans="1:4" x14ac:dyDescent="0.25">
      <c r="A34" s="162" t="s">
        <v>155</v>
      </c>
      <c r="B34" s="161">
        <v>4500</v>
      </c>
      <c r="C34" s="160">
        <v>4500</v>
      </c>
    </row>
    <row r="35" spans="1:4" x14ac:dyDescent="0.25">
      <c r="A35" s="162" t="s">
        <v>154</v>
      </c>
      <c r="B35" s="161">
        <v>63190</v>
      </c>
      <c r="C35" s="160">
        <v>63190</v>
      </c>
    </row>
    <row r="36" spans="1:4" x14ac:dyDescent="0.25">
      <c r="A36" s="162" t="s">
        <v>153</v>
      </c>
      <c r="B36" s="161">
        <v>8000</v>
      </c>
      <c r="C36" s="160">
        <v>8000</v>
      </c>
    </row>
    <row r="37" spans="1:4" x14ac:dyDescent="0.25">
      <c r="A37" s="162" t="s">
        <v>152</v>
      </c>
      <c r="B37" s="161">
        <v>15660</v>
      </c>
      <c r="C37" s="160">
        <v>15660</v>
      </c>
    </row>
    <row r="38" spans="1:4" x14ac:dyDescent="0.25">
      <c r="A38" s="162" t="s">
        <v>151</v>
      </c>
      <c r="B38" s="161">
        <v>86500</v>
      </c>
      <c r="C38" s="160">
        <v>85500</v>
      </c>
    </row>
    <row r="39" spans="1:4" ht="13.2" thickBot="1" x14ac:dyDescent="0.3">
      <c r="A39" s="170" t="s">
        <v>150</v>
      </c>
      <c r="B39" s="169">
        <v>380000</v>
      </c>
      <c r="C39" s="168">
        <v>380000</v>
      </c>
    </row>
    <row r="40" spans="1:4" ht="13.2" thickBot="1" x14ac:dyDescent="0.3">
      <c r="A40" s="149"/>
      <c r="B40" s="167"/>
      <c r="C40" s="166"/>
    </row>
    <row r="41" spans="1:4" ht="13.2" thickBot="1" x14ac:dyDescent="0.3">
      <c r="A41" s="159" t="s">
        <v>149</v>
      </c>
      <c r="B41" s="158">
        <v>1309795</v>
      </c>
      <c r="C41" s="157">
        <v>1307819</v>
      </c>
    </row>
    <row r="42" spans="1:4" ht="13.2" thickBot="1" x14ac:dyDescent="0.3">
      <c r="A42" s="149"/>
      <c r="C42" s="148"/>
    </row>
    <row r="43" spans="1:4" x14ac:dyDescent="0.25">
      <c r="A43" s="165" t="s">
        <v>148</v>
      </c>
      <c r="B43" s="164">
        <v>7000</v>
      </c>
      <c r="C43" s="163">
        <v>7000</v>
      </c>
    </row>
    <row r="44" spans="1:4" x14ac:dyDescent="0.25">
      <c r="A44" s="162" t="s">
        <v>147</v>
      </c>
      <c r="B44" s="161">
        <v>6000</v>
      </c>
      <c r="C44" s="160">
        <v>6000</v>
      </c>
    </row>
    <row r="45" spans="1:4" ht="13.2" thickBot="1" x14ac:dyDescent="0.3">
      <c r="A45" s="156" t="s">
        <v>146</v>
      </c>
      <c r="B45" s="140">
        <v>28000</v>
      </c>
      <c r="C45" s="139">
        <v>28000</v>
      </c>
      <c r="D45" s="142"/>
    </row>
    <row r="46" spans="1:4" ht="13.2" thickBot="1" x14ac:dyDescent="0.3">
      <c r="A46" s="149"/>
      <c r="C46" s="148"/>
    </row>
    <row r="47" spans="1:4" ht="13.2" thickBot="1" x14ac:dyDescent="0.3">
      <c r="A47" s="159" t="s">
        <v>145</v>
      </c>
      <c r="B47" s="158">
        <v>500000</v>
      </c>
      <c r="C47" s="157">
        <v>500000</v>
      </c>
    </row>
    <row r="48" spans="1:4" x14ac:dyDescent="0.25">
      <c r="A48" s="149"/>
      <c r="C48" s="148"/>
    </row>
    <row r="49" spans="1:5" x14ac:dyDescent="0.25">
      <c r="A49" s="149"/>
      <c r="C49" s="148"/>
    </row>
    <row r="50" spans="1:5" ht="13.2" thickBot="1" x14ac:dyDescent="0.3">
      <c r="A50" s="156" t="s">
        <v>144</v>
      </c>
      <c r="B50" s="140">
        <v>1822795</v>
      </c>
      <c r="C50" s="139">
        <v>1820819</v>
      </c>
    </row>
    <row r="51" spans="1:5" ht="13.2" thickBot="1" x14ac:dyDescent="0.3"/>
    <row r="52" spans="1:5" ht="13.2" x14ac:dyDescent="0.25">
      <c r="A52" s="155" t="s">
        <v>143</v>
      </c>
      <c r="B52" s="154">
        <v>2026</v>
      </c>
      <c r="C52" s="153">
        <v>2026</v>
      </c>
    </row>
    <row r="53" spans="1:5" x14ac:dyDescent="0.25">
      <c r="A53" s="149"/>
      <c r="B53" s="152" t="s">
        <v>142</v>
      </c>
      <c r="C53" s="151" t="s">
        <v>141</v>
      </c>
      <c r="D53" s="150"/>
      <c r="E53" s="150"/>
    </row>
    <row r="54" spans="1:5" x14ac:dyDescent="0.25">
      <c r="A54" s="149"/>
      <c r="C54" s="148"/>
    </row>
    <row r="55" spans="1:5" ht="13.2" x14ac:dyDescent="0.25">
      <c r="A55" s="147" t="s">
        <v>140</v>
      </c>
      <c r="B55" s="146">
        <v>0</v>
      </c>
      <c r="C55" s="145">
        <f>+C11-C41</f>
        <v>1976</v>
      </c>
    </row>
    <row r="56" spans="1:5" x14ac:dyDescent="0.25">
      <c r="A56" s="149"/>
      <c r="C56" s="148"/>
    </row>
    <row r="57" spans="1:5" ht="13.2" x14ac:dyDescent="0.25">
      <c r="A57" s="147" t="s">
        <v>139</v>
      </c>
      <c r="B57" s="146">
        <v>-28000</v>
      </c>
      <c r="C57" s="145">
        <v>-28000</v>
      </c>
      <c r="D57" s="142"/>
    </row>
    <row r="58" spans="1:5" x14ac:dyDescent="0.25">
      <c r="A58" s="149"/>
      <c r="C58" s="148"/>
    </row>
    <row r="59" spans="1:5" ht="13.2" x14ac:dyDescent="0.25">
      <c r="A59" s="147" t="s">
        <v>138</v>
      </c>
      <c r="B59" s="146">
        <v>-28000</v>
      </c>
      <c r="C59" s="145">
        <f>+C55+C57</f>
        <v>-26024</v>
      </c>
      <c r="D59" s="142"/>
    </row>
    <row r="60" spans="1:5" ht="13.2" x14ac:dyDescent="0.25">
      <c r="A60" s="144"/>
      <c r="B60" s="142"/>
      <c r="C60" s="143"/>
      <c r="D60" s="142"/>
    </row>
    <row r="61" spans="1:5" ht="13.8" thickBot="1" x14ac:dyDescent="0.3">
      <c r="A61" s="141" t="s">
        <v>137</v>
      </c>
      <c r="B61" s="140">
        <v>-28000</v>
      </c>
      <c r="C61" s="139">
        <f>+C55+C57</f>
        <v>-26024</v>
      </c>
    </row>
  </sheetData>
  <mergeCells count="1">
    <mergeCell ref="A1:C1"/>
  </mergeCells>
  <pageMargins left="0.74803149606299213" right="0.74803149606299213" top="0" bottom="0" header="0" footer="0"/>
  <pageSetup paperSize="9" orientation="portrait" errors="NA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05B1-078D-47AD-8368-B9FCB254F483}">
  <dimension ref="A1:D10"/>
  <sheetViews>
    <sheetView workbookViewId="0">
      <selection activeCell="B10" sqref="B10"/>
    </sheetView>
  </sheetViews>
  <sheetFormatPr defaultRowHeight="12.6" x14ac:dyDescent="0.25"/>
  <cols>
    <col min="1" max="1" width="51.88671875" style="138" bestFit="1" customWidth="1"/>
    <col min="2" max="2" width="16.5546875" style="138" bestFit="1" customWidth="1"/>
    <col min="3" max="16384" width="8.88671875" style="138"/>
  </cols>
  <sheetData>
    <row r="1" spans="1:4" ht="18.600000000000001" thickBot="1" x14ac:dyDescent="0.4">
      <c r="A1" s="189" t="s">
        <v>182</v>
      </c>
      <c r="B1" s="190"/>
      <c r="C1" s="178"/>
      <c r="D1" s="178"/>
    </row>
    <row r="2" spans="1:4" ht="18.600000000000001" thickBot="1" x14ac:dyDescent="0.4">
      <c r="A2" s="181"/>
      <c r="B2" s="181"/>
      <c r="C2" s="178"/>
      <c r="D2" s="178"/>
    </row>
    <row r="3" spans="1:4" ht="18.600000000000001" thickBot="1" x14ac:dyDescent="0.4">
      <c r="A3" s="188" t="s">
        <v>181</v>
      </c>
      <c r="B3" s="187">
        <v>650617.62000000011</v>
      </c>
      <c r="C3" s="178"/>
      <c r="D3" s="178"/>
    </row>
    <row r="4" spans="1:4" ht="18.600000000000001" thickBot="1" x14ac:dyDescent="0.4">
      <c r="A4" s="183" t="s">
        <v>180</v>
      </c>
      <c r="B4" s="182">
        <v>28000</v>
      </c>
      <c r="C4" s="178"/>
      <c r="D4" s="178"/>
    </row>
    <row r="5" spans="1:4" ht="18" x14ac:dyDescent="0.35">
      <c r="A5" s="186" t="s">
        <v>179</v>
      </c>
      <c r="B5" s="184">
        <v>32063</v>
      </c>
      <c r="C5" s="178"/>
      <c r="D5" s="178"/>
    </row>
    <row r="6" spans="1:4" ht="18" x14ac:dyDescent="0.35">
      <c r="A6" s="185" t="s">
        <v>178</v>
      </c>
      <c r="B6" s="184">
        <v>20896.79</v>
      </c>
      <c r="C6" s="178"/>
      <c r="D6" s="178"/>
    </row>
    <row r="7" spans="1:4" ht="18.600000000000001" thickBot="1" x14ac:dyDescent="0.4">
      <c r="A7" s="183" t="s">
        <v>177</v>
      </c>
      <c r="B7" s="182">
        <v>29045.71</v>
      </c>
      <c r="C7" s="178"/>
      <c r="D7" s="178"/>
    </row>
    <row r="8" spans="1:4" ht="18.600000000000001" thickBot="1" x14ac:dyDescent="0.4">
      <c r="A8" s="181"/>
      <c r="B8" s="181"/>
      <c r="C8" s="178"/>
      <c r="D8" s="178"/>
    </row>
    <row r="9" spans="1:4" ht="18.600000000000001" thickBot="1" x14ac:dyDescent="0.4">
      <c r="A9" s="180" t="s">
        <v>176</v>
      </c>
      <c r="B9" s="179">
        <f>+B3-B7-B6-B4-B5</f>
        <v>540612.12000000011</v>
      </c>
      <c r="C9" s="178"/>
      <c r="D9" s="178"/>
    </row>
    <row r="10" spans="1:4" ht="13.8" x14ac:dyDescent="0.3">
      <c r="C10" s="178"/>
      <c r="D10" s="17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20</vt:i4>
      </vt:variant>
    </vt:vector>
  </HeadingPairs>
  <TitlesOfParts>
    <vt:vector size="25" baseType="lpstr">
      <vt:lpstr>preventito finanziario entrate</vt:lpstr>
      <vt:lpstr>preventito finanziario uscite</vt:lpstr>
      <vt:lpstr>conto economico</vt:lpstr>
      <vt:lpstr>Quadro Riassuntivo della</vt:lpstr>
      <vt:lpstr>presunto avanzo amministrazione</vt:lpstr>
      <vt:lpstr>T10An</vt:lpstr>
      <vt:lpstr>T15n</vt:lpstr>
      <vt:lpstr>T16An</vt:lpstr>
      <vt:lpstr>T16Bn</vt:lpstr>
      <vt:lpstr>T16Cn</vt:lpstr>
      <vt:lpstr>T16Dn</vt:lpstr>
      <vt:lpstr>T17bisn</vt:lpstr>
      <vt:lpstr>T17n</vt:lpstr>
      <vt:lpstr>T18An</vt:lpstr>
      <vt:lpstr>T18Bn</vt:lpstr>
      <vt:lpstr>T18Cn</vt:lpstr>
      <vt:lpstr>T18Dn</vt:lpstr>
      <vt:lpstr>T18n</vt:lpstr>
      <vt:lpstr>T19An</vt:lpstr>
      <vt:lpstr>T19Bn</vt:lpstr>
      <vt:lpstr>T19Cn</vt:lpstr>
      <vt:lpstr>T19Dn</vt:lpstr>
      <vt:lpstr>T19n</vt:lpstr>
      <vt:lpstr>T20In</vt:lpstr>
      <vt:lpstr>TADn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Bilancio preventivo 2019</dc:title>
  <dc:creator>PC02</dc:creator>
  <cp:lastModifiedBy>Organismo di Mediazione dell'Ordine degli Avvocati di </cp:lastModifiedBy>
  <cp:lastPrinted>2026-04-20T07:23:26Z</cp:lastPrinted>
  <dcterms:created xsi:type="dcterms:W3CDTF">2019-11-24T12:48:40Z</dcterms:created>
  <dcterms:modified xsi:type="dcterms:W3CDTF">2026-04-23T10:23:59Z</dcterms:modified>
</cp:coreProperties>
</file>